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Artikel JAP\"/>
    </mc:Choice>
  </mc:AlternateContent>
  <xr:revisionPtr revIDLastSave="0" documentId="13_ncr:1_{028D91B6-CCE3-45BE-AEA2-2A8367124E26}" xr6:coauthVersionLast="46" xr6:coauthVersionMax="46" xr10:uidLastSave="{00000000-0000-0000-0000-000000000000}"/>
  <bookViews>
    <workbookView xWindow="-120" yWindow="-120" windowWidth="20730" windowHeight="11160" activeTab="3" xr2:uid="{996483DD-B697-452B-A23C-F4719B40C643}"/>
  </bookViews>
  <sheets>
    <sheet name="Anava" sheetId="2" r:id="rId1"/>
    <sheet name="uji t HxXB" sheetId="7" r:id="rId2"/>
    <sheet name="Uji t GxXB" sheetId="8" r:id="rId3"/>
    <sheet name="DATA " sheetId="1" r:id="rId4"/>
    <sheet name="norm R3G " sheetId="3" r:id="rId5"/>
    <sheet name="uji t HxG " sheetId="6" r:id="rId6"/>
    <sheet name="norm X3B" sheetId="5" r:id="rId7"/>
    <sheet name="norm R3H" sheetId="4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K7" i="2"/>
  <c r="K6" i="2"/>
  <c r="N18" i="1"/>
  <c r="N16" i="1"/>
  <c r="O7" i="1"/>
  <c r="P7" i="1" s="1"/>
  <c r="O6" i="1"/>
  <c r="P6" i="1" s="1"/>
  <c r="O5" i="1"/>
  <c r="P5" i="1" s="1"/>
  <c r="D39" i="1"/>
  <c r="M7" i="1" s="1"/>
  <c r="C39" i="1"/>
  <c r="M6" i="1" s="1"/>
  <c r="E39" i="1"/>
  <c r="M5" i="1" s="1"/>
  <c r="J7" i="5"/>
  <c r="E3" i="5" s="1"/>
  <c r="F3" i="5" s="1"/>
  <c r="J6" i="5"/>
  <c r="J5" i="5"/>
  <c r="J9" i="5" s="1"/>
  <c r="C3" i="5"/>
  <c r="C4" i="5" s="1"/>
  <c r="E38" i="4"/>
  <c r="F38" i="4" s="1"/>
  <c r="J7" i="4"/>
  <c r="E4" i="4" s="1"/>
  <c r="F4" i="4" s="1"/>
  <c r="J6" i="4"/>
  <c r="J5" i="4"/>
  <c r="J9" i="4" s="1"/>
  <c r="C3" i="4"/>
  <c r="E9" i="3"/>
  <c r="F9" i="3" s="1"/>
  <c r="E10" i="3"/>
  <c r="F10" i="3" s="1"/>
  <c r="E11" i="3"/>
  <c r="F11" i="3" s="1"/>
  <c r="E17" i="3"/>
  <c r="F17" i="3" s="1"/>
  <c r="E18" i="3"/>
  <c r="F18" i="3" s="1"/>
  <c r="E19" i="3"/>
  <c r="F19" i="3" s="1"/>
  <c r="E25" i="3"/>
  <c r="F25" i="3" s="1"/>
  <c r="E26" i="3"/>
  <c r="F26" i="3" s="1"/>
  <c r="E27" i="3"/>
  <c r="F27" i="3" s="1"/>
  <c r="E33" i="3"/>
  <c r="F33" i="3" s="1"/>
  <c r="E34" i="3"/>
  <c r="F34" i="3" s="1"/>
  <c r="E35" i="3"/>
  <c r="F35" i="3" s="1"/>
  <c r="D3" i="3"/>
  <c r="C5" i="3"/>
  <c r="C3" i="3"/>
  <c r="C4" i="3" s="1"/>
  <c r="D4" i="3" s="1"/>
  <c r="J7" i="3"/>
  <c r="J6" i="3"/>
  <c r="E7" i="3" s="1"/>
  <c r="F7" i="3" s="1"/>
  <c r="J5" i="3"/>
  <c r="J9" i="3" s="1"/>
  <c r="R7" i="1" l="1"/>
  <c r="N7" i="1"/>
  <c r="Q7" i="1"/>
  <c r="P8" i="1"/>
  <c r="R6" i="1"/>
  <c r="Q6" i="1"/>
  <c r="N6" i="1"/>
  <c r="D4" i="5"/>
  <c r="C5" i="5"/>
  <c r="C6" i="5" s="1"/>
  <c r="C6" i="3"/>
  <c r="D5" i="3"/>
  <c r="E23" i="3"/>
  <c r="F23" i="3" s="1"/>
  <c r="E6" i="3"/>
  <c r="F6" i="3" s="1"/>
  <c r="E22" i="3"/>
  <c r="F22" i="3" s="1"/>
  <c r="E32" i="3"/>
  <c r="F32" i="3" s="1"/>
  <c r="E24" i="3"/>
  <c r="F24" i="3" s="1"/>
  <c r="E16" i="3"/>
  <c r="F16" i="3" s="1"/>
  <c r="E8" i="3"/>
  <c r="F8" i="3" s="1"/>
  <c r="E31" i="3"/>
  <c r="F31" i="3" s="1"/>
  <c r="E15" i="3"/>
  <c r="F15" i="3" s="1"/>
  <c r="E3" i="3"/>
  <c r="F3" i="3" s="1"/>
  <c r="G3" i="3" s="1"/>
  <c r="E30" i="3"/>
  <c r="F30" i="3" s="1"/>
  <c r="E14" i="3"/>
  <c r="F14" i="3" s="1"/>
  <c r="E5" i="3"/>
  <c r="F5" i="3" s="1"/>
  <c r="G5" i="3" s="1"/>
  <c r="E37" i="3"/>
  <c r="F37" i="3" s="1"/>
  <c r="E29" i="3"/>
  <c r="F29" i="3" s="1"/>
  <c r="E21" i="3"/>
  <c r="F21" i="3" s="1"/>
  <c r="E13" i="3"/>
  <c r="F13" i="3" s="1"/>
  <c r="E4" i="3"/>
  <c r="F4" i="3" s="1"/>
  <c r="G4" i="3" s="1"/>
  <c r="E36" i="3"/>
  <c r="F36" i="3" s="1"/>
  <c r="E28" i="3"/>
  <c r="F28" i="3" s="1"/>
  <c r="E20" i="3"/>
  <c r="F20" i="3" s="1"/>
  <c r="E12" i="3"/>
  <c r="F12" i="3" s="1"/>
  <c r="Q5" i="1"/>
  <c r="Q8" i="1" s="1"/>
  <c r="N5" i="1"/>
  <c r="M8" i="1"/>
  <c r="R5" i="1"/>
  <c r="O8" i="1"/>
  <c r="D3" i="5"/>
  <c r="G3" i="5" s="1"/>
  <c r="E6" i="5"/>
  <c r="F6" i="5" s="1"/>
  <c r="E31" i="5"/>
  <c r="F31" i="5" s="1"/>
  <c r="E10" i="5"/>
  <c r="F10" i="5" s="1"/>
  <c r="E13" i="5"/>
  <c r="F13" i="5" s="1"/>
  <c r="E21" i="5"/>
  <c r="F21" i="5" s="1"/>
  <c r="E29" i="5"/>
  <c r="F29" i="5" s="1"/>
  <c r="E37" i="5"/>
  <c r="F37" i="5" s="1"/>
  <c r="E12" i="5"/>
  <c r="F12" i="5" s="1"/>
  <c r="E20" i="5"/>
  <c r="F20" i="5" s="1"/>
  <c r="E28" i="5"/>
  <c r="F28" i="5" s="1"/>
  <c r="E36" i="5"/>
  <c r="F36" i="5" s="1"/>
  <c r="E8" i="5"/>
  <c r="F8" i="5" s="1"/>
  <c r="E17" i="5"/>
  <c r="F17" i="5" s="1"/>
  <c r="E25" i="5"/>
  <c r="F25" i="5" s="1"/>
  <c r="E33" i="5"/>
  <c r="F33" i="5" s="1"/>
  <c r="E4" i="5"/>
  <c r="F4" i="5" s="1"/>
  <c r="G4" i="5" s="1"/>
  <c r="E14" i="5"/>
  <c r="F14" i="5" s="1"/>
  <c r="E22" i="5"/>
  <c r="F22" i="5" s="1"/>
  <c r="E30" i="5"/>
  <c r="F30" i="5" s="1"/>
  <c r="E7" i="5"/>
  <c r="F7" i="5" s="1"/>
  <c r="E11" i="5"/>
  <c r="F11" i="5" s="1"/>
  <c r="E19" i="5"/>
  <c r="F19" i="5" s="1"/>
  <c r="E27" i="5"/>
  <c r="F27" i="5" s="1"/>
  <c r="E35" i="5"/>
  <c r="F35" i="5" s="1"/>
  <c r="E16" i="5"/>
  <c r="F16" i="5" s="1"/>
  <c r="E24" i="5"/>
  <c r="F24" i="5" s="1"/>
  <c r="E32" i="5"/>
  <c r="F32" i="5" s="1"/>
  <c r="E18" i="5"/>
  <c r="F18" i="5" s="1"/>
  <c r="E26" i="5"/>
  <c r="F26" i="5" s="1"/>
  <c r="E34" i="5"/>
  <c r="F34" i="5" s="1"/>
  <c r="E5" i="5"/>
  <c r="F5" i="5" s="1"/>
  <c r="E9" i="5"/>
  <c r="F9" i="5" s="1"/>
  <c r="E15" i="5"/>
  <c r="F15" i="5" s="1"/>
  <c r="E23" i="5"/>
  <c r="F23" i="5" s="1"/>
  <c r="E30" i="4"/>
  <c r="F30" i="4" s="1"/>
  <c r="E13" i="4"/>
  <c r="F13" i="4" s="1"/>
  <c r="E29" i="4"/>
  <c r="F29" i="4" s="1"/>
  <c r="D3" i="4"/>
  <c r="E14" i="4"/>
  <c r="F14" i="4" s="1"/>
  <c r="E21" i="4"/>
  <c r="F21" i="4" s="1"/>
  <c r="E3" i="4"/>
  <c r="F3" i="4" s="1"/>
  <c r="E10" i="4"/>
  <c r="F10" i="4" s="1"/>
  <c r="E22" i="4"/>
  <c r="F22" i="4" s="1"/>
  <c r="E6" i="4"/>
  <c r="F6" i="4" s="1"/>
  <c r="E31" i="4"/>
  <c r="F31" i="4" s="1"/>
  <c r="E37" i="4"/>
  <c r="F37" i="4" s="1"/>
  <c r="E12" i="4"/>
  <c r="F12" i="4" s="1"/>
  <c r="E20" i="4"/>
  <c r="F20" i="4" s="1"/>
  <c r="E28" i="4"/>
  <c r="F28" i="4" s="1"/>
  <c r="E36" i="4"/>
  <c r="F36" i="4" s="1"/>
  <c r="E8" i="4"/>
  <c r="F8" i="4" s="1"/>
  <c r="E17" i="4"/>
  <c r="F17" i="4" s="1"/>
  <c r="E25" i="4"/>
  <c r="F25" i="4" s="1"/>
  <c r="E33" i="4"/>
  <c r="F33" i="4" s="1"/>
  <c r="E7" i="4"/>
  <c r="F7" i="4" s="1"/>
  <c r="E11" i="4"/>
  <c r="F11" i="4" s="1"/>
  <c r="E19" i="4"/>
  <c r="F19" i="4" s="1"/>
  <c r="E27" i="4"/>
  <c r="F27" i="4" s="1"/>
  <c r="E35" i="4"/>
  <c r="F35" i="4" s="1"/>
  <c r="E16" i="4"/>
  <c r="F16" i="4" s="1"/>
  <c r="E24" i="4"/>
  <c r="F24" i="4" s="1"/>
  <c r="E32" i="4"/>
  <c r="F32" i="4" s="1"/>
  <c r="E18" i="4"/>
  <c r="F18" i="4" s="1"/>
  <c r="E26" i="4"/>
  <c r="F26" i="4" s="1"/>
  <c r="E34" i="4"/>
  <c r="F34" i="4" s="1"/>
  <c r="E5" i="4"/>
  <c r="F5" i="4" s="1"/>
  <c r="E9" i="4"/>
  <c r="F9" i="4" s="1"/>
  <c r="E15" i="4"/>
  <c r="F15" i="4" s="1"/>
  <c r="E23" i="4"/>
  <c r="F23" i="4" s="1"/>
  <c r="E40" i="1"/>
  <c r="D40" i="1"/>
  <c r="D41" i="1"/>
  <c r="E41" i="1"/>
  <c r="C42" i="1"/>
  <c r="D42" i="1"/>
  <c r="E42" i="1"/>
  <c r="C41" i="1"/>
  <c r="C40" i="1"/>
  <c r="N8" i="1" l="1"/>
  <c r="C7" i="3"/>
  <c r="D6" i="3"/>
  <c r="G6" i="3" s="1"/>
  <c r="D5" i="5"/>
  <c r="G5" i="5" s="1"/>
  <c r="R8" i="1"/>
  <c r="N10" i="1" s="1"/>
  <c r="N11" i="1" s="1"/>
  <c r="N13" i="1" s="1"/>
  <c r="N15" i="1" s="1"/>
  <c r="N17" i="1" s="1"/>
  <c r="D6" i="5"/>
  <c r="G6" i="5" s="1"/>
  <c r="C7" i="5"/>
  <c r="G3" i="4"/>
  <c r="C8" i="3" l="1"/>
  <c r="D7" i="3"/>
  <c r="G7" i="3" s="1"/>
  <c r="C8" i="5"/>
  <c r="D7" i="5"/>
  <c r="G7" i="5" s="1"/>
  <c r="C9" i="3" l="1"/>
  <c r="D8" i="3"/>
  <c r="G8" i="3" s="1"/>
  <c r="C9" i="5"/>
  <c r="D8" i="5"/>
  <c r="G8" i="5" s="1"/>
  <c r="C4" i="4"/>
  <c r="C5" i="4" s="1"/>
  <c r="C10" i="3" l="1"/>
  <c r="D9" i="3"/>
  <c r="G9" i="3" s="1"/>
  <c r="D9" i="5"/>
  <c r="G9" i="5" s="1"/>
  <c r="C10" i="5"/>
  <c r="D5" i="4"/>
  <c r="G5" i="4" s="1"/>
  <c r="D4" i="4"/>
  <c r="G4" i="4" s="1"/>
  <c r="C6" i="4"/>
  <c r="D6" i="4" s="1"/>
  <c r="G6" i="4" s="1"/>
  <c r="C7" i="4"/>
  <c r="D7" i="4" s="1"/>
  <c r="G7" i="4" s="1"/>
  <c r="C8" i="4" l="1"/>
  <c r="C11" i="3"/>
  <c r="D10" i="3"/>
  <c r="G10" i="3" s="1"/>
  <c r="D10" i="5"/>
  <c r="G10" i="5" s="1"/>
  <c r="C11" i="5"/>
  <c r="C12" i="3" l="1"/>
  <c r="D11" i="3"/>
  <c r="G11" i="3" s="1"/>
  <c r="D8" i="4"/>
  <c r="G8" i="4" s="1"/>
  <c r="C9" i="4"/>
  <c r="C12" i="5"/>
  <c r="D11" i="5"/>
  <c r="G11" i="5" s="1"/>
  <c r="D9" i="4" l="1"/>
  <c r="G9" i="4" s="1"/>
  <c r="C10" i="4"/>
  <c r="C13" i="3"/>
  <c r="D12" i="3"/>
  <c r="G12" i="3" s="1"/>
  <c r="D12" i="5"/>
  <c r="G12" i="5" s="1"/>
  <c r="C13" i="5"/>
  <c r="D10" i="4" l="1"/>
  <c r="G10" i="4" s="1"/>
  <c r="C11" i="4"/>
  <c r="C14" i="3"/>
  <c r="D13" i="3"/>
  <c r="G13" i="3" s="1"/>
  <c r="D13" i="5"/>
  <c r="G13" i="5" s="1"/>
  <c r="C14" i="5"/>
  <c r="C12" i="4" l="1"/>
  <c r="D11" i="4"/>
  <c r="G11" i="4" s="1"/>
  <c r="C15" i="3"/>
  <c r="D14" i="3"/>
  <c r="G14" i="3" s="1"/>
  <c r="C15" i="5"/>
  <c r="D14" i="5"/>
  <c r="G14" i="5" s="1"/>
  <c r="C16" i="3" l="1"/>
  <c r="D15" i="3"/>
  <c r="G15" i="3" s="1"/>
  <c r="D12" i="4"/>
  <c r="G12" i="4" s="1"/>
  <c r="C13" i="4"/>
  <c r="D15" i="5"/>
  <c r="G15" i="5" s="1"/>
  <c r="C16" i="5"/>
  <c r="D13" i="4" l="1"/>
  <c r="G13" i="4" s="1"/>
  <c r="C14" i="4"/>
  <c r="C17" i="3"/>
  <c r="D16" i="3"/>
  <c r="G16" i="3" s="1"/>
  <c r="C17" i="5"/>
  <c r="D16" i="5"/>
  <c r="G16" i="5" s="1"/>
  <c r="C15" i="4" l="1"/>
  <c r="D14" i="4"/>
  <c r="G14" i="4" s="1"/>
  <c r="C18" i="3"/>
  <c r="D17" i="3"/>
  <c r="G17" i="3" s="1"/>
  <c r="C18" i="5"/>
  <c r="D17" i="5"/>
  <c r="G17" i="5" s="1"/>
  <c r="C16" i="4" l="1"/>
  <c r="D15" i="4"/>
  <c r="G15" i="4" s="1"/>
  <c r="C19" i="3"/>
  <c r="D18" i="3"/>
  <c r="G18" i="3" s="1"/>
  <c r="D18" i="5"/>
  <c r="G18" i="5" s="1"/>
  <c r="C19" i="5"/>
  <c r="D16" i="4" l="1"/>
  <c r="G16" i="4" s="1"/>
  <c r="C17" i="4"/>
  <c r="C20" i="3"/>
  <c r="D19" i="3"/>
  <c r="G19" i="3" s="1"/>
  <c r="C20" i="5"/>
  <c r="D19" i="5"/>
  <c r="G19" i="5" s="1"/>
  <c r="C21" i="3" l="1"/>
  <c r="D20" i="3"/>
  <c r="G20" i="3" s="1"/>
  <c r="D17" i="4"/>
  <c r="G17" i="4" s="1"/>
  <c r="C18" i="4"/>
  <c r="D20" i="5"/>
  <c r="G20" i="5" s="1"/>
  <c r="C21" i="5"/>
  <c r="C19" i="4" l="1"/>
  <c r="D18" i="4"/>
  <c r="G18" i="4" s="1"/>
  <c r="C22" i="3"/>
  <c r="D21" i="3"/>
  <c r="G21" i="3" s="1"/>
  <c r="D21" i="5"/>
  <c r="G21" i="5" s="1"/>
  <c r="C22" i="5"/>
  <c r="D19" i="4" l="1"/>
  <c r="G19" i="4" s="1"/>
  <c r="C20" i="4"/>
  <c r="C23" i="3"/>
  <c r="D22" i="3"/>
  <c r="G22" i="3" s="1"/>
  <c r="C23" i="5"/>
  <c r="D22" i="5"/>
  <c r="G22" i="5" s="1"/>
  <c r="D20" i="4" l="1"/>
  <c r="G20" i="4" s="1"/>
  <c r="C21" i="4"/>
  <c r="C24" i="3"/>
  <c r="D23" i="3"/>
  <c r="G23" i="3" s="1"/>
  <c r="D23" i="5"/>
  <c r="G23" i="5" s="1"/>
  <c r="C24" i="5"/>
  <c r="C25" i="3" l="1"/>
  <c r="D24" i="3"/>
  <c r="G24" i="3" s="1"/>
  <c r="C22" i="4"/>
  <c r="D21" i="4"/>
  <c r="G21" i="4" s="1"/>
  <c r="C25" i="5"/>
  <c r="D24" i="5"/>
  <c r="G24" i="5" s="1"/>
  <c r="D22" i="4" l="1"/>
  <c r="G22" i="4" s="1"/>
  <c r="C23" i="4"/>
  <c r="C26" i="3"/>
  <c r="D25" i="3"/>
  <c r="G25" i="3" s="1"/>
  <c r="C26" i="5"/>
  <c r="D25" i="5"/>
  <c r="G25" i="5" s="1"/>
  <c r="C27" i="3" l="1"/>
  <c r="D26" i="3"/>
  <c r="G26" i="3" s="1"/>
  <c r="D23" i="4"/>
  <c r="G23" i="4" s="1"/>
  <c r="C24" i="4"/>
  <c r="D26" i="5"/>
  <c r="G26" i="5" s="1"/>
  <c r="C27" i="5"/>
  <c r="D24" i="4" l="1"/>
  <c r="G24" i="4" s="1"/>
  <c r="C25" i="4"/>
  <c r="C28" i="3"/>
  <c r="D27" i="3"/>
  <c r="G27" i="3" s="1"/>
  <c r="C28" i="5"/>
  <c r="D27" i="5"/>
  <c r="G27" i="5" s="1"/>
  <c r="C29" i="3" l="1"/>
  <c r="D28" i="3"/>
  <c r="G28" i="3" s="1"/>
  <c r="D25" i="4"/>
  <c r="G25" i="4" s="1"/>
  <c r="C26" i="4"/>
  <c r="D28" i="5"/>
  <c r="G28" i="5" s="1"/>
  <c r="C29" i="5"/>
  <c r="D26" i="4" l="1"/>
  <c r="G26" i="4" s="1"/>
  <c r="C27" i="4"/>
  <c r="C30" i="3"/>
  <c r="D29" i="3"/>
  <c r="G29" i="3" s="1"/>
  <c r="D29" i="5"/>
  <c r="G29" i="5" s="1"/>
  <c r="C30" i="5"/>
  <c r="C31" i="3" l="1"/>
  <c r="D30" i="3"/>
  <c r="G30" i="3" s="1"/>
  <c r="C28" i="4"/>
  <c r="D27" i="4"/>
  <c r="G27" i="4" s="1"/>
  <c r="D30" i="5"/>
  <c r="G30" i="5" s="1"/>
  <c r="C31" i="5"/>
  <c r="C29" i="4" l="1"/>
  <c r="D28" i="4"/>
  <c r="G28" i="4" s="1"/>
  <c r="C32" i="3"/>
  <c r="D31" i="3"/>
  <c r="G31" i="3" s="1"/>
  <c r="D31" i="5"/>
  <c r="G31" i="5" s="1"/>
  <c r="C32" i="5"/>
  <c r="C33" i="3" l="1"/>
  <c r="D32" i="3"/>
  <c r="G32" i="3" s="1"/>
  <c r="D29" i="4"/>
  <c r="G29" i="4" s="1"/>
  <c r="C30" i="4"/>
  <c r="C33" i="5"/>
  <c r="D32" i="5"/>
  <c r="G32" i="5" s="1"/>
  <c r="C31" i="4" l="1"/>
  <c r="D30" i="4"/>
  <c r="G30" i="4" s="1"/>
  <c r="C34" i="3"/>
  <c r="D33" i="3"/>
  <c r="G33" i="3" s="1"/>
  <c r="C34" i="5"/>
  <c r="D33" i="5"/>
  <c r="G33" i="5" s="1"/>
  <c r="C35" i="3" l="1"/>
  <c r="D34" i="3"/>
  <c r="G34" i="3" s="1"/>
  <c r="D31" i="4"/>
  <c r="G31" i="4" s="1"/>
  <c r="C32" i="4"/>
  <c r="D34" i="5"/>
  <c r="G34" i="5" s="1"/>
  <c r="C35" i="5"/>
  <c r="D32" i="4" l="1"/>
  <c r="G32" i="4" s="1"/>
  <c r="C33" i="4"/>
  <c r="C36" i="3"/>
  <c r="D35" i="3"/>
  <c r="G35" i="3" s="1"/>
  <c r="C36" i="5"/>
  <c r="D35" i="5"/>
  <c r="G35" i="5" s="1"/>
  <c r="C37" i="3" l="1"/>
  <c r="D37" i="3" s="1"/>
  <c r="G37" i="3" s="1"/>
  <c r="J8" i="3" s="1"/>
  <c r="I10" i="3" s="1"/>
  <c r="D36" i="3"/>
  <c r="G36" i="3" s="1"/>
  <c r="D33" i="4"/>
  <c r="G33" i="4" s="1"/>
  <c r="C34" i="4"/>
  <c r="D36" i="5"/>
  <c r="G36" i="5" s="1"/>
  <c r="C37" i="5"/>
  <c r="D37" i="5" s="1"/>
  <c r="G37" i="5" s="1"/>
  <c r="J8" i="5" s="1"/>
  <c r="I10" i="5" s="1"/>
  <c r="C35" i="4" l="1"/>
  <c r="D34" i="4"/>
  <c r="G34" i="4" s="1"/>
  <c r="D35" i="4" l="1"/>
  <c r="G35" i="4" s="1"/>
  <c r="C36" i="4"/>
  <c r="D36" i="4" l="1"/>
  <c r="G36" i="4" s="1"/>
  <c r="C37" i="4"/>
  <c r="C38" i="4" l="1"/>
  <c r="D38" i="4" s="1"/>
  <c r="G38" i="4" s="1"/>
  <c r="J8" i="4" s="1"/>
  <c r="I10" i="4" s="1"/>
  <c r="D37" i="4"/>
  <c r="G37" i="4" s="1"/>
</calcChain>
</file>

<file path=xl/sharedStrings.xml><?xml version="1.0" encoding="utf-8"?>
<sst xmlns="http://schemas.openxmlformats.org/spreadsheetml/2006/main" count="145" uniqueCount="85">
  <si>
    <t>R3H</t>
  </si>
  <si>
    <t>R3G</t>
  </si>
  <si>
    <t>Mix</t>
  </si>
  <si>
    <t>TM</t>
  </si>
  <si>
    <t>X3B</t>
  </si>
  <si>
    <t>lembar latihan</t>
  </si>
  <si>
    <t>rata2</t>
  </si>
  <si>
    <t>Varians</t>
  </si>
  <si>
    <t>Stdev</t>
  </si>
  <si>
    <t>Anova: Single Factor</t>
  </si>
  <si>
    <t>SUMMARY</t>
  </si>
  <si>
    <t>Groups</t>
  </si>
  <si>
    <t>Count</t>
  </si>
  <si>
    <t>Sum</t>
  </si>
  <si>
    <t>Average</t>
  </si>
  <si>
    <t>Variance</t>
  </si>
  <si>
    <t>Column 1</t>
  </si>
  <si>
    <t>Column 2</t>
  </si>
  <si>
    <t>Column 3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</si>
  <si>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</si>
  <si>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</si>
  <si>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</si>
  <si>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</si>
  <si>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</si>
  <si>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</si>
  <si>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</si>
  <si>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</si>
  <si>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</si>
  <si>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</si>
  <si>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</si>
  <si>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freq</t>
  </si>
  <si>
    <t>kum</t>
  </si>
  <si>
    <t>count</t>
  </si>
  <si>
    <t>stdev</t>
  </si>
  <si>
    <t>Sn(X)</t>
  </si>
  <si>
    <t>Z.score</t>
  </si>
  <si>
    <t>F(X)</t>
  </si>
  <si>
    <t>selisih/defferences</t>
  </si>
  <si>
    <t>Lhit</t>
  </si>
  <si>
    <t>table</t>
  </si>
  <si>
    <t>Statistik</t>
  </si>
  <si>
    <t>Uji barlett</t>
  </si>
  <si>
    <t>sampel</t>
  </si>
  <si>
    <t>ni</t>
  </si>
  <si>
    <t>dk</t>
  </si>
  <si>
    <t>1/dk</t>
  </si>
  <si>
    <t>Si^2</t>
  </si>
  <si>
    <t>log si^2</t>
  </si>
  <si>
    <t>dk.logsi^2</t>
  </si>
  <si>
    <t>dk.si^2</t>
  </si>
  <si>
    <t xml:space="preserve">jumlah </t>
  </si>
  <si>
    <t>varians gabungan</t>
  </si>
  <si>
    <t>Log var gab</t>
  </si>
  <si>
    <t>B</t>
  </si>
  <si>
    <t>X^2 hit</t>
  </si>
  <si>
    <t>X^2 tabel</t>
  </si>
  <si>
    <t>Homogen</t>
  </si>
  <si>
    <t>Kesimpulan</t>
  </si>
  <si>
    <t>t-Test: Two-Sample Assuming Equal Variances</t>
  </si>
  <si>
    <t>Mean</t>
  </si>
  <si>
    <t>Observations</t>
  </si>
  <si>
    <t>Pooled Variance</t>
  </si>
  <si>
    <t>Hypothesized Mean Difference</t>
  </si>
  <si>
    <t>t Stat</t>
  </si>
  <si>
    <t>P(T&lt;=t) one-tail</t>
  </si>
  <si>
    <t>t Critical one-tail</t>
  </si>
  <si>
    <t>P(T&lt;=t) two-tail</t>
  </si>
  <si>
    <t>t Critical two-tail</t>
  </si>
  <si>
    <t>thit&lt;tkritis</t>
  </si>
  <si>
    <t>Ho diterim</t>
  </si>
  <si>
    <t>simpulan</t>
  </si>
  <si>
    <t>tdk beda</t>
  </si>
  <si>
    <t>thit&gt;tkritik</t>
  </si>
  <si>
    <t>Ho Tolak</t>
  </si>
  <si>
    <t>t hit&gt;tkritik</t>
  </si>
  <si>
    <t>Ho ditolak</t>
  </si>
  <si>
    <t>berbeda</t>
  </si>
  <si>
    <t>sama</t>
  </si>
  <si>
    <t>A</t>
  </si>
  <si>
    <t>C</t>
  </si>
  <si>
    <t>Kelas</t>
  </si>
  <si>
    <t>Nilai kritis tabel</t>
  </si>
  <si>
    <t xml:space="preserve"> Hitung </t>
  </si>
  <si>
    <t>uji kenormalan</t>
  </si>
  <si>
    <t>efek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</si>
</sst>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color rgb="FF44444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justify" wrapText="1"/>
    </xf>
    <xf numFmtId="0" fontId="1" fillId="2" borderId="0" xfId="0" applyFont="1" applyFill="1" applyAlignment="1">
      <alignment vertical="top" wrapText="1"/>
    </xf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0" fillId="0" borderId="0" xfId="0" applyBorder="1"/>
    <xf numFmtId="0" fontId="0" fillId="0" borderId="3" xfId="0" applyBorder="1"/>
    <xf numFmtId="0" fontId="4" fillId="0" borderId="3" xfId="0" applyFont="1" applyBorder="1"/>
    <xf numFmtId="0" fontId="0" fillId="0" borderId="3" xfId="0" applyBorder="1" applyAlignment="1">
      <alignment horizontal="center"/>
    </xf>
    <xf numFmtId="0" fontId="5" fillId="0" borderId="0" xfId="0" applyFont="1"/>
    <xf numFmtId="11" fontId="0" fillId="0" borderId="0" xfId="0" applyNumberFormat="1" applyFill="1" applyBorder="1" applyAlignment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0" xfId="0" applyAlignment="1">
      <alignment horizontal="righ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right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vertical="justify" wrapText="1"/>
    </xf>
    <xf numFmtId="164" fontId="0" fillId="0" borderId="3" xfId="0" applyNumberFormat="1" applyBorder="1" applyAlignment="1">
      <alignment horizontal="right"/>
    </xf>
    <xf numFmtId="0" fontId="1" fillId="2" borderId="6" xfId="0" applyFont="1" applyFill="1" applyBorder="1" applyAlignment="1">
      <alignment vertical="top" wrapText="1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AF3A-40C8-4C4F-B20B-4AC9E6C11E94}">
  <dimension ref="A1:K15"/>
  <sheetViews>
    <sheetView topLeftCell="A2" workbookViewId="0">
      <selection activeCell="J14" sqref="J14"/>
    </sheetView>
  </sheetViews>
  <sheetFormatPr defaultRowHeight="15" x14ac:dyDescent="0.25"/>
  <sheetData>
    <row r="1" spans="1:11" x14ac:dyDescent="0.25">
      <c r="A1" t="s">
        <v>9</v>
      </c>
    </row>
    <row r="3" spans="1:11" ht="15.75" thickBot="1" x14ac:dyDescent="0.3">
      <c r="A3" t="s">
        <v>10</v>
      </c>
    </row>
    <row r="4" spans="1:11" x14ac:dyDescent="0.25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</row>
    <row r="5" spans="1:11" x14ac:dyDescent="0.25">
      <c r="A5" s="3" t="s">
        <v>16</v>
      </c>
      <c r="B5" s="3">
        <v>35</v>
      </c>
      <c r="C5" s="3">
        <v>2815</v>
      </c>
      <c r="D5" s="3">
        <v>80.428571428571431</v>
      </c>
      <c r="E5" s="3">
        <v>452.01680672268884</v>
      </c>
    </row>
    <row r="6" spans="1:11" x14ac:dyDescent="0.25">
      <c r="A6" s="3" t="s">
        <v>17</v>
      </c>
      <c r="B6" s="3">
        <v>36</v>
      </c>
      <c r="C6" s="3">
        <v>2875</v>
      </c>
      <c r="D6" s="3">
        <v>79.861111111111114</v>
      </c>
      <c r="E6" s="3">
        <v>303.55158730158746</v>
      </c>
      <c r="K6">
        <f>41.132/87.232</f>
        <v>0.471524211298606</v>
      </c>
    </row>
    <row r="7" spans="1:11" ht="15.75" thickBot="1" x14ac:dyDescent="0.3">
      <c r="A7" s="4" t="s">
        <v>18</v>
      </c>
      <c r="B7" s="4">
        <v>35</v>
      </c>
      <c r="C7" s="4">
        <v>1805</v>
      </c>
      <c r="D7" s="4">
        <v>51.571428571428569</v>
      </c>
      <c r="E7" s="4">
        <v>467.31092436974808</v>
      </c>
      <c r="K7">
        <f>87.232/128.364</f>
        <v>0.67956747997881028</v>
      </c>
    </row>
    <row r="10" spans="1:11" ht="15.75" thickBot="1" x14ac:dyDescent="0.3">
      <c r="A10" t="s">
        <v>19</v>
      </c>
    </row>
    <row r="11" spans="1:11" x14ac:dyDescent="0.25">
      <c r="A11" s="5" t="s">
        <v>20</v>
      </c>
      <c r="B11" s="5" t="s">
        <v>21</v>
      </c>
      <c r="C11" s="5" t="s">
        <v>22</v>
      </c>
      <c r="D11" s="5" t="s">
        <v>23</v>
      </c>
      <c r="E11" s="5" t="s">
        <v>24</v>
      </c>
      <c r="F11" s="5" t="s">
        <v>25</v>
      </c>
      <c r="G11" s="5" t="s">
        <v>26</v>
      </c>
    </row>
    <row r="12" spans="1:11" x14ac:dyDescent="0.25">
      <c r="A12" s="3" t="s">
        <v>27</v>
      </c>
      <c r="B12" s="3">
        <v>19140.485549565732</v>
      </c>
      <c r="C12" s="3">
        <v>2</v>
      </c>
      <c r="D12" s="3">
        <v>9570.242774782866</v>
      </c>
      <c r="E12" s="3">
        <v>23.536316033992787</v>
      </c>
      <c r="F12" s="12">
        <v>3.8158372766171099E-9</v>
      </c>
      <c r="G12" s="3">
        <v>3.0845767848804768</v>
      </c>
    </row>
    <row r="13" spans="1:11" x14ac:dyDescent="0.25">
      <c r="A13" s="3" t="s">
        <v>28</v>
      </c>
      <c r="B13" s="3">
        <v>41881.44841269841</v>
      </c>
      <c r="C13" s="3">
        <v>103</v>
      </c>
      <c r="D13" s="3">
        <v>406.61600400678066</v>
      </c>
      <c r="E13" s="3"/>
      <c r="F13" s="3"/>
      <c r="G13" s="3"/>
      <c r="I13" t="s">
        <v>84</v>
      </c>
      <c r="J13">
        <f>B12/B15</f>
        <v>0.31366566588011086</v>
      </c>
    </row>
    <row r="14" spans="1:11" x14ac:dyDescent="0.25">
      <c r="A14" s="3"/>
      <c r="B14" s="3"/>
      <c r="C14" s="3"/>
      <c r="D14" s="3"/>
      <c r="E14" s="3"/>
      <c r="F14" s="3"/>
      <c r="G14" s="3"/>
    </row>
    <row r="15" spans="1:11" ht="15.75" thickBot="1" x14ac:dyDescent="0.3">
      <c r="A15" s="4" t="s">
        <v>29</v>
      </c>
      <c r="B15" s="4">
        <v>61021.933962264142</v>
      </c>
      <c r="C15" s="4">
        <v>105</v>
      </c>
      <c r="D15" s="4"/>
      <c r="E15" s="4"/>
      <c r="F15" s="4"/>
      <c r="G15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36D5-8E94-46C2-8456-88B7C0FFD70A}">
  <dimension ref="A1:E14"/>
  <sheetViews>
    <sheetView workbookViewId="0">
      <selection activeCell="E13" sqref="E13"/>
    </sheetView>
  </sheetViews>
  <sheetFormatPr defaultRowHeight="15" x14ac:dyDescent="0.25"/>
  <cols>
    <col min="1" max="1" width="42.5703125" bestFit="1" customWidth="1"/>
    <col min="2" max="2" width="12" bestFit="1" customWidth="1"/>
  </cols>
  <sheetData>
    <row r="1" spans="1:5" x14ac:dyDescent="0.25">
      <c r="A1" t="s">
        <v>58</v>
      </c>
    </row>
    <row r="2" spans="1:5" ht="15.75" thickBot="1" x14ac:dyDescent="0.3"/>
    <row r="3" spans="1:5" x14ac:dyDescent="0.25">
      <c r="A3" s="5"/>
      <c r="B3" s="5">
        <v>85</v>
      </c>
      <c r="C3" s="5">
        <v>65</v>
      </c>
    </row>
    <row r="4" spans="1:5" x14ac:dyDescent="0.25">
      <c r="A4" s="3" t="s">
        <v>59</v>
      </c>
      <c r="B4" s="3">
        <v>80.882352941176464</v>
      </c>
      <c r="C4" s="3">
        <v>51.176470588235297</v>
      </c>
    </row>
    <row r="5" spans="1:5" x14ac:dyDescent="0.25">
      <c r="A5" s="3" t="s">
        <v>15</v>
      </c>
      <c r="B5" s="3">
        <v>379.50089126559692</v>
      </c>
      <c r="C5" s="3">
        <v>475.84670231729052</v>
      </c>
    </row>
    <row r="6" spans="1:5" x14ac:dyDescent="0.25">
      <c r="A6" s="3" t="s">
        <v>60</v>
      </c>
      <c r="B6" s="3">
        <v>34</v>
      </c>
      <c r="C6" s="3">
        <v>34</v>
      </c>
    </row>
    <row r="7" spans="1:5" x14ac:dyDescent="0.25">
      <c r="A7" s="3" t="s">
        <v>61</v>
      </c>
      <c r="B7" s="3">
        <v>427.67379679144375</v>
      </c>
      <c r="C7" s="3"/>
    </row>
    <row r="8" spans="1:5" x14ac:dyDescent="0.25">
      <c r="A8" s="3" t="s">
        <v>62</v>
      </c>
      <c r="B8" s="3">
        <v>0</v>
      </c>
      <c r="C8" s="3"/>
    </row>
    <row r="9" spans="1:5" x14ac:dyDescent="0.25">
      <c r="A9" s="3" t="s">
        <v>22</v>
      </c>
      <c r="B9" s="3">
        <v>66</v>
      </c>
      <c r="C9" s="3"/>
    </row>
    <row r="10" spans="1:5" x14ac:dyDescent="0.25">
      <c r="A10" s="3" t="s">
        <v>63</v>
      </c>
      <c r="B10" s="3">
        <v>5.9225753714872349</v>
      </c>
      <c r="C10" s="3"/>
    </row>
    <row r="11" spans="1:5" x14ac:dyDescent="0.25">
      <c r="A11" s="3" t="s">
        <v>64</v>
      </c>
      <c r="B11" s="3">
        <v>6.3014927418887001E-8</v>
      </c>
      <c r="C11" s="3"/>
      <c r="E11" t="s">
        <v>72</v>
      </c>
    </row>
    <row r="12" spans="1:5" x14ac:dyDescent="0.25">
      <c r="A12" s="3" t="s">
        <v>65</v>
      </c>
      <c r="B12" s="3">
        <v>1.6682705142276302</v>
      </c>
      <c r="C12" s="3"/>
      <c r="E12" t="s">
        <v>73</v>
      </c>
    </row>
    <row r="13" spans="1:5" x14ac:dyDescent="0.25">
      <c r="A13" s="3" t="s">
        <v>66</v>
      </c>
      <c r="B13" s="3">
        <v>1.26029854837774E-7</v>
      </c>
      <c r="C13" s="3"/>
      <c r="E13" t="s">
        <v>76</v>
      </c>
    </row>
    <row r="14" spans="1:5" ht="15.75" thickBot="1" x14ac:dyDescent="0.3">
      <c r="A14" s="4" t="s">
        <v>67</v>
      </c>
      <c r="B14" s="4">
        <v>1.996564418952312</v>
      </c>
      <c r="C1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37F39-C596-4FAF-8705-B99A49ABB648}">
  <dimension ref="A1:E14"/>
  <sheetViews>
    <sheetView workbookViewId="0">
      <selection activeCell="E14" sqref="E14"/>
    </sheetView>
  </sheetViews>
  <sheetFormatPr defaultRowHeight="15" x14ac:dyDescent="0.25"/>
  <cols>
    <col min="1" max="1" width="42.5703125" bestFit="1" customWidth="1"/>
    <col min="2" max="2" width="12" bestFit="1" customWidth="1"/>
  </cols>
  <sheetData>
    <row r="1" spans="1:5" x14ac:dyDescent="0.25">
      <c r="A1" t="s">
        <v>58</v>
      </c>
    </row>
    <row r="2" spans="1:5" ht="15.75" thickBot="1" x14ac:dyDescent="0.3"/>
    <row r="3" spans="1:5" x14ac:dyDescent="0.25">
      <c r="A3" s="5"/>
      <c r="B3" s="5">
        <v>90</v>
      </c>
      <c r="C3" s="5">
        <v>65</v>
      </c>
    </row>
    <row r="4" spans="1:5" x14ac:dyDescent="0.25">
      <c r="A4" s="3" t="s">
        <v>59</v>
      </c>
      <c r="B4" s="3">
        <v>79.558823529411768</v>
      </c>
      <c r="C4" s="3">
        <v>51.176470588235297</v>
      </c>
    </row>
    <row r="5" spans="1:5" x14ac:dyDescent="0.25">
      <c r="A5" s="3" t="s">
        <v>15</v>
      </c>
      <c r="B5" s="3">
        <v>318.7388591800356</v>
      </c>
      <c r="C5" s="3">
        <v>475.84670231729052</v>
      </c>
    </row>
    <row r="6" spans="1:5" x14ac:dyDescent="0.25">
      <c r="A6" s="3" t="s">
        <v>60</v>
      </c>
      <c r="B6" s="3">
        <v>34</v>
      </c>
      <c r="C6" s="3">
        <v>34</v>
      </c>
    </row>
    <row r="7" spans="1:5" x14ac:dyDescent="0.25">
      <c r="A7" s="3" t="s">
        <v>61</v>
      </c>
      <c r="B7" s="3">
        <v>397.29278074866306</v>
      </c>
      <c r="C7" s="3"/>
    </row>
    <row r="8" spans="1:5" x14ac:dyDescent="0.25">
      <c r="A8" s="3" t="s">
        <v>62</v>
      </c>
      <c r="B8" s="3">
        <v>0</v>
      </c>
      <c r="C8" s="3"/>
    </row>
    <row r="9" spans="1:5" x14ac:dyDescent="0.25">
      <c r="A9" s="3" t="s">
        <v>22</v>
      </c>
      <c r="B9" s="3">
        <v>66</v>
      </c>
      <c r="C9" s="3"/>
    </row>
    <row r="10" spans="1:5" x14ac:dyDescent="0.25">
      <c r="A10" s="3" t="s">
        <v>63</v>
      </c>
      <c r="B10" s="3">
        <v>5.8710735390314328</v>
      </c>
      <c r="C10" s="3"/>
    </row>
    <row r="11" spans="1:5" x14ac:dyDescent="0.25">
      <c r="A11" s="3" t="s">
        <v>64</v>
      </c>
      <c r="B11" s="3">
        <v>7.7289842326951047E-8</v>
      </c>
      <c r="C11" s="3"/>
    </row>
    <row r="12" spans="1:5" x14ac:dyDescent="0.25">
      <c r="A12" s="3" t="s">
        <v>65</v>
      </c>
      <c r="B12" s="3">
        <v>1.6682705142276302</v>
      </c>
      <c r="C12" s="3"/>
      <c r="E12" t="s">
        <v>74</v>
      </c>
    </row>
    <row r="13" spans="1:5" x14ac:dyDescent="0.25">
      <c r="A13" s="3" t="s">
        <v>66</v>
      </c>
      <c r="B13" s="3">
        <v>1.5457968465390209E-7</v>
      </c>
      <c r="C13" s="3"/>
      <c r="E13" t="s">
        <v>75</v>
      </c>
    </row>
    <row r="14" spans="1:5" ht="15.75" thickBot="1" x14ac:dyDescent="0.3">
      <c r="A14" s="4" t="s">
        <v>67</v>
      </c>
      <c r="B14" s="4">
        <v>1.996564418952312</v>
      </c>
      <c r="C14" s="4"/>
      <c r="E14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E4ED9-A39D-4347-A543-82CBDE3CE5F5}">
  <dimension ref="A1:R43"/>
  <sheetViews>
    <sheetView tabSelected="1" topLeftCell="A24" workbookViewId="0">
      <selection activeCell="L40" sqref="L40"/>
    </sheetView>
  </sheetViews>
  <sheetFormatPr defaultRowHeight="15" x14ac:dyDescent="0.25"/>
  <cols>
    <col min="4" max="4" width="14" bestFit="1" customWidth="1"/>
    <col min="5" max="5" width="12" style="16" bestFit="1" customWidth="1"/>
    <col min="11" max="11" width="15" bestFit="1" customWidth="1"/>
    <col min="12" max="12" width="10.28515625" customWidth="1"/>
    <col min="17" max="17" width="9.85546875" customWidth="1"/>
  </cols>
  <sheetData>
    <row r="1" spans="3:18" x14ac:dyDescent="0.25">
      <c r="C1" s="8" t="s">
        <v>1</v>
      </c>
      <c r="D1" s="8" t="s">
        <v>4</v>
      </c>
      <c r="E1" s="21" t="s">
        <v>0</v>
      </c>
    </row>
    <row r="2" spans="3:18" x14ac:dyDescent="0.25">
      <c r="C2" s="17" t="s">
        <v>3</v>
      </c>
      <c r="D2" s="17" t="s">
        <v>5</v>
      </c>
      <c r="E2" s="17" t="s">
        <v>2</v>
      </c>
      <c r="L2" t="s">
        <v>41</v>
      </c>
    </row>
    <row r="3" spans="3:18" x14ac:dyDescent="0.25">
      <c r="C3" s="22">
        <v>90</v>
      </c>
      <c r="D3" s="8">
        <v>65</v>
      </c>
      <c r="E3" s="23">
        <v>85</v>
      </c>
    </row>
    <row r="4" spans="3:18" x14ac:dyDescent="0.25">
      <c r="C4" s="22">
        <v>80</v>
      </c>
      <c r="D4" s="8">
        <v>70</v>
      </c>
      <c r="E4" s="23">
        <v>100</v>
      </c>
      <c r="L4" s="11" t="s">
        <v>42</v>
      </c>
      <c r="M4" s="11" t="s">
        <v>44</v>
      </c>
      <c r="N4" s="11" t="s">
        <v>45</v>
      </c>
      <c r="O4" s="11" t="s">
        <v>46</v>
      </c>
      <c r="P4" s="11" t="s">
        <v>47</v>
      </c>
      <c r="Q4" s="11" t="s">
        <v>48</v>
      </c>
      <c r="R4" s="11" t="s">
        <v>49</v>
      </c>
    </row>
    <row r="5" spans="3:18" x14ac:dyDescent="0.25">
      <c r="C5" s="22">
        <v>75</v>
      </c>
      <c r="D5" s="8">
        <v>50</v>
      </c>
      <c r="E5" s="23">
        <v>85</v>
      </c>
      <c r="L5">
        <v>1</v>
      </c>
      <c r="M5">
        <f>E$39-1</f>
        <v>34</v>
      </c>
      <c r="N5">
        <f>1/M5</f>
        <v>2.9411764705882353E-2</v>
      </c>
      <c r="O5">
        <f>VAR(E$3:E37)</f>
        <v>368.8235294117647</v>
      </c>
      <c r="P5">
        <f>LOG(O5)</f>
        <v>2.5668186194524427</v>
      </c>
      <c r="Q5">
        <f>M5*P5</f>
        <v>87.271833061383049</v>
      </c>
      <c r="R5">
        <f>M5*O5</f>
        <v>12540</v>
      </c>
    </row>
    <row r="6" spans="3:18" x14ac:dyDescent="0.25">
      <c r="C6" s="22">
        <v>50</v>
      </c>
      <c r="D6" s="8">
        <v>35</v>
      </c>
      <c r="E6" s="23">
        <v>85</v>
      </c>
      <c r="L6">
        <v>2</v>
      </c>
      <c r="M6">
        <f>C$39-1</f>
        <v>35</v>
      </c>
      <c r="N6">
        <f>1/M6</f>
        <v>2.8571428571428571E-2</v>
      </c>
      <c r="O6">
        <f>VAR(C$3:C38)</f>
        <v>303.55158730158746</v>
      </c>
      <c r="P6">
        <f>LOG(O6)</f>
        <v>2.4822325081841554</v>
      </c>
      <c r="Q6">
        <f>M6*P6</f>
        <v>86.878137786445436</v>
      </c>
      <c r="R6">
        <f>M6*O6</f>
        <v>10624.305555555562</v>
      </c>
    </row>
    <row r="7" spans="3:18" x14ac:dyDescent="0.25">
      <c r="C7" s="22">
        <v>80</v>
      </c>
      <c r="D7" s="8">
        <v>50</v>
      </c>
      <c r="E7" s="23">
        <v>80</v>
      </c>
      <c r="L7">
        <v>3</v>
      </c>
      <c r="M7">
        <f>D$39-1</f>
        <v>34</v>
      </c>
      <c r="N7">
        <f>1/M7</f>
        <v>2.9411764705882353E-2</v>
      </c>
      <c r="O7">
        <f>VAR(D3:D37)</f>
        <v>467.31092436974808</v>
      </c>
      <c r="P7">
        <f>LOG(O7)</f>
        <v>2.6696059336843696</v>
      </c>
      <c r="Q7">
        <f>M7*P7</f>
        <v>90.766601745268559</v>
      </c>
      <c r="R7">
        <f>M7*O7</f>
        <v>15888.571428571435</v>
      </c>
    </row>
    <row r="8" spans="3:18" x14ac:dyDescent="0.25">
      <c r="C8" s="22">
        <v>15</v>
      </c>
      <c r="D8" s="8">
        <v>20</v>
      </c>
      <c r="E8" s="23">
        <v>20</v>
      </c>
      <c r="L8" s="11" t="s">
        <v>50</v>
      </c>
      <c r="M8" s="11">
        <f t="shared" ref="M8:R8" si="0">SUM(M5:M7)</f>
        <v>103</v>
      </c>
      <c r="N8" s="11">
        <f t="shared" si="0"/>
        <v>8.7394957983193272E-2</v>
      </c>
      <c r="O8" s="11">
        <f t="shared" si="0"/>
        <v>1139.6860410831002</v>
      </c>
      <c r="P8" s="11">
        <f t="shared" si="0"/>
        <v>7.7186570613209682</v>
      </c>
      <c r="Q8" s="11">
        <f t="shared" si="0"/>
        <v>264.91657259309704</v>
      </c>
      <c r="R8" s="11">
        <f t="shared" si="0"/>
        <v>39052.876984126997</v>
      </c>
    </row>
    <row r="9" spans="3:18" x14ac:dyDescent="0.25">
      <c r="C9" s="22">
        <v>95</v>
      </c>
      <c r="D9" s="8">
        <v>30</v>
      </c>
      <c r="E9" s="23">
        <v>100</v>
      </c>
    </row>
    <row r="10" spans="3:18" x14ac:dyDescent="0.25">
      <c r="C10" s="22">
        <v>35</v>
      </c>
      <c r="D10" s="8">
        <v>45</v>
      </c>
      <c r="E10" s="23">
        <v>100</v>
      </c>
      <c r="L10" t="s">
        <v>51</v>
      </c>
      <c r="N10">
        <f>R8/M8</f>
        <v>379.15414547696116</v>
      </c>
    </row>
    <row r="11" spans="3:18" x14ac:dyDescent="0.25">
      <c r="C11" s="22">
        <v>70</v>
      </c>
      <c r="D11" s="8">
        <v>20</v>
      </c>
      <c r="E11" s="23">
        <v>70</v>
      </c>
      <c r="L11" t="s">
        <v>52</v>
      </c>
      <c r="N11">
        <f>LOG(N10)</f>
        <v>2.5788158087016582</v>
      </c>
    </row>
    <row r="12" spans="3:18" x14ac:dyDescent="0.25">
      <c r="C12" s="22">
        <v>85</v>
      </c>
      <c r="D12" s="8">
        <v>75</v>
      </c>
      <c r="E12" s="23">
        <v>45</v>
      </c>
    </row>
    <row r="13" spans="3:18" x14ac:dyDescent="0.25">
      <c r="C13" s="22">
        <v>100</v>
      </c>
      <c r="D13" s="8">
        <v>85</v>
      </c>
      <c r="E13" s="23">
        <v>60</v>
      </c>
      <c r="M13" t="s">
        <v>53</v>
      </c>
      <c r="N13">
        <f>N11*M8</f>
        <v>265.61802829627078</v>
      </c>
    </row>
    <row r="14" spans="3:18" x14ac:dyDescent="0.25">
      <c r="C14" s="22">
        <v>95</v>
      </c>
      <c r="D14" s="8">
        <v>75</v>
      </c>
      <c r="E14" s="23">
        <v>85</v>
      </c>
    </row>
    <row r="15" spans="3:18" x14ac:dyDescent="0.25">
      <c r="C15" s="22">
        <v>90</v>
      </c>
      <c r="D15" s="8">
        <v>35</v>
      </c>
      <c r="E15" s="23">
        <v>95</v>
      </c>
      <c r="N15">
        <f>N13-Q8</f>
        <v>0.7014557031737354</v>
      </c>
    </row>
    <row r="16" spans="3:18" x14ac:dyDescent="0.25">
      <c r="C16" s="22">
        <v>85</v>
      </c>
      <c r="D16" s="8">
        <v>60</v>
      </c>
      <c r="E16" s="23">
        <v>100</v>
      </c>
      <c r="N16">
        <f>LN(10)</f>
        <v>2.3025850929940459</v>
      </c>
    </row>
    <row r="17" spans="3:14" x14ac:dyDescent="0.25">
      <c r="C17" s="22">
        <v>70</v>
      </c>
      <c r="D17" s="8">
        <v>60</v>
      </c>
      <c r="E17" s="23">
        <v>95</v>
      </c>
      <c r="M17" s="8" t="s">
        <v>54</v>
      </c>
      <c r="N17" s="8">
        <f>N16*N15</f>
        <v>1.6151614455234995</v>
      </c>
    </row>
    <row r="18" spans="3:14" x14ac:dyDescent="0.25">
      <c r="C18" s="22">
        <v>85</v>
      </c>
      <c r="D18" s="8">
        <v>75</v>
      </c>
      <c r="E18" s="23">
        <v>85</v>
      </c>
      <c r="M18" s="8" t="s">
        <v>55</v>
      </c>
      <c r="N18" s="8">
        <f>_xlfn.CHISQ.INV(0.95,2)</f>
        <v>5.9914645471079799</v>
      </c>
    </row>
    <row r="19" spans="3:14" x14ac:dyDescent="0.25">
      <c r="C19" s="22">
        <v>75</v>
      </c>
      <c r="D19" s="8">
        <v>65</v>
      </c>
      <c r="E19" s="23">
        <v>45</v>
      </c>
      <c r="M19" s="15" t="s">
        <v>57</v>
      </c>
      <c r="N19" s="8" t="s">
        <v>56</v>
      </c>
    </row>
    <row r="20" spans="3:14" x14ac:dyDescent="0.25">
      <c r="C20" s="22">
        <v>80</v>
      </c>
      <c r="D20" s="8">
        <v>50</v>
      </c>
      <c r="E20" s="23">
        <v>50</v>
      </c>
    </row>
    <row r="21" spans="3:14" x14ac:dyDescent="0.25">
      <c r="C21" s="22">
        <v>100</v>
      </c>
      <c r="D21" s="8">
        <v>30</v>
      </c>
      <c r="E21" s="23">
        <v>100</v>
      </c>
    </row>
    <row r="22" spans="3:14" x14ac:dyDescent="0.25">
      <c r="C22" s="22">
        <v>75</v>
      </c>
      <c r="D22" s="8">
        <v>20</v>
      </c>
      <c r="E22" s="23">
        <v>95</v>
      </c>
    </row>
    <row r="23" spans="3:14" x14ac:dyDescent="0.25">
      <c r="C23" s="22">
        <v>70</v>
      </c>
      <c r="D23" s="8">
        <v>90</v>
      </c>
      <c r="E23" s="23">
        <v>90</v>
      </c>
    </row>
    <row r="24" spans="3:14" x14ac:dyDescent="0.25">
      <c r="C24" s="22">
        <v>95</v>
      </c>
      <c r="D24" s="8">
        <v>50</v>
      </c>
      <c r="E24" s="23">
        <v>75</v>
      </c>
    </row>
    <row r="25" spans="3:14" x14ac:dyDescent="0.25">
      <c r="C25" s="22">
        <v>95</v>
      </c>
      <c r="D25" s="8">
        <v>50</v>
      </c>
      <c r="E25" s="23">
        <v>95</v>
      </c>
    </row>
    <row r="26" spans="3:14" x14ac:dyDescent="0.25">
      <c r="C26" s="22">
        <v>80</v>
      </c>
      <c r="D26" s="8">
        <v>25</v>
      </c>
      <c r="E26" s="23">
        <v>80</v>
      </c>
    </row>
    <row r="27" spans="3:14" x14ac:dyDescent="0.25">
      <c r="C27" s="22">
        <v>95</v>
      </c>
      <c r="D27" s="8">
        <v>50</v>
      </c>
      <c r="E27" s="23">
        <v>85</v>
      </c>
      <c r="K27" t="s">
        <v>83</v>
      </c>
    </row>
    <row r="28" spans="3:14" x14ac:dyDescent="0.25">
      <c r="C28" s="22">
        <v>80</v>
      </c>
      <c r="D28" s="8">
        <v>55</v>
      </c>
      <c r="E28" s="23">
        <v>60</v>
      </c>
      <c r="L28" s="18" t="s">
        <v>80</v>
      </c>
      <c r="M28" s="18"/>
      <c r="N28" s="18"/>
    </row>
    <row r="29" spans="3:14" x14ac:dyDescent="0.25">
      <c r="C29" s="22">
        <v>85</v>
      </c>
      <c r="D29" s="8">
        <v>20</v>
      </c>
      <c r="E29" s="23">
        <v>80</v>
      </c>
      <c r="K29" s="8" t="s">
        <v>40</v>
      </c>
      <c r="L29" s="10" t="s">
        <v>78</v>
      </c>
      <c r="M29" s="14" t="s">
        <v>53</v>
      </c>
      <c r="N29" s="10" t="s">
        <v>79</v>
      </c>
    </row>
    <row r="30" spans="3:14" x14ac:dyDescent="0.25">
      <c r="C30" s="22">
        <v>90</v>
      </c>
      <c r="D30" s="8">
        <v>70</v>
      </c>
      <c r="E30" s="23">
        <v>55</v>
      </c>
      <c r="K30" s="8" t="s">
        <v>82</v>
      </c>
      <c r="L30" s="10">
        <v>0.21106683786338909</v>
      </c>
      <c r="M30" s="10">
        <v>9.9347463763499372E-2</v>
      </c>
      <c r="N30" s="10">
        <v>0.16789647019278314</v>
      </c>
    </row>
    <row r="31" spans="3:14" x14ac:dyDescent="0.25">
      <c r="C31" s="22">
        <v>85</v>
      </c>
      <c r="D31" s="8">
        <v>20</v>
      </c>
      <c r="E31" s="23">
        <v>85</v>
      </c>
      <c r="K31" s="8" t="s">
        <v>81</v>
      </c>
      <c r="L31" s="13">
        <v>0.22988195728615651</v>
      </c>
      <c r="M31" s="13">
        <v>0.22988195728615651</v>
      </c>
      <c r="N31" s="13">
        <v>0.22666666666666668</v>
      </c>
    </row>
    <row r="32" spans="3:14" x14ac:dyDescent="0.25">
      <c r="C32" s="22">
        <v>95</v>
      </c>
      <c r="D32" s="8">
        <v>70</v>
      </c>
      <c r="E32" s="23">
        <v>95</v>
      </c>
    </row>
    <row r="33" spans="1:5" x14ac:dyDescent="0.25">
      <c r="C33" s="22">
        <v>85</v>
      </c>
      <c r="D33" s="8">
        <v>65</v>
      </c>
      <c r="E33" s="23">
        <v>90</v>
      </c>
    </row>
    <row r="34" spans="1:5" x14ac:dyDescent="0.25">
      <c r="C34" s="22">
        <v>75</v>
      </c>
      <c r="D34" s="8">
        <v>75</v>
      </c>
      <c r="E34" s="23">
        <v>95</v>
      </c>
    </row>
    <row r="35" spans="1:5" x14ac:dyDescent="0.25">
      <c r="C35" s="22">
        <v>95</v>
      </c>
      <c r="D35" s="8">
        <v>85</v>
      </c>
      <c r="E35" s="23">
        <v>85</v>
      </c>
    </row>
    <row r="36" spans="1:5" x14ac:dyDescent="0.25">
      <c r="C36" s="22">
        <v>75</v>
      </c>
      <c r="D36" s="8">
        <v>20</v>
      </c>
      <c r="E36" s="23">
        <v>90</v>
      </c>
    </row>
    <row r="37" spans="1:5" x14ac:dyDescent="0.25">
      <c r="C37" s="22">
        <v>65</v>
      </c>
      <c r="D37" s="8">
        <v>45</v>
      </c>
      <c r="E37" s="23">
        <v>95</v>
      </c>
    </row>
    <row r="38" spans="1:5" x14ac:dyDescent="0.25">
      <c r="C38" s="25">
        <v>80</v>
      </c>
      <c r="D38" s="8"/>
      <c r="E38" s="21"/>
    </row>
    <row r="39" spans="1:5" x14ac:dyDescent="0.25">
      <c r="A39" s="8" t="s">
        <v>43</v>
      </c>
      <c r="B39" s="8"/>
      <c r="C39" s="8">
        <f>COUNT(C3:C38)</f>
        <v>36</v>
      </c>
      <c r="D39" s="8">
        <f>COUNT(D3:D38)</f>
        <v>35</v>
      </c>
      <c r="E39" s="21">
        <f>COUNT(E3:E38)</f>
        <v>35</v>
      </c>
    </row>
    <row r="40" spans="1:5" x14ac:dyDescent="0.25">
      <c r="A40" s="8" t="s">
        <v>6</v>
      </c>
      <c r="B40" s="8"/>
      <c r="C40" s="8">
        <f>AVERAGE(C3:C38)</f>
        <v>79.861111111111114</v>
      </c>
      <c r="D40" s="8">
        <f>AVERAGE(D3:D37)</f>
        <v>51.571428571428569</v>
      </c>
      <c r="E40" s="24">
        <f>AVERAGE(E3:E37)</f>
        <v>81</v>
      </c>
    </row>
    <row r="41" spans="1:5" x14ac:dyDescent="0.25">
      <c r="A41" s="8" t="s">
        <v>7</v>
      </c>
      <c r="B41" s="8"/>
      <c r="C41" s="8">
        <f>VAR(C3:C38)</f>
        <v>303.55158730158746</v>
      </c>
      <c r="D41" s="8">
        <f>VAR(D3:D37)</f>
        <v>467.31092436974808</v>
      </c>
      <c r="E41" s="21">
        <f>VAR(E3:E37)</f>
        <v>368.8235294117647</v>
      </c>
    </row>
    <row r="42" spans="1:5" x14ac:dyDescent="0.25">
      <c r="A42" s="8" t="s">
        <v>8</v>
      </c>
      <c r="B42" s="8"/>
      <c r="C42" s="8">
        <f>STDEV(C3:C38)</f>
        <v>17.422731912693472</v>
      </c>
      <c r="D42" s="8">
        <f>STDEV(D3:D37)</f>
        <v>21.617375519931834</v>
      </c>
      <c r="E42" s="21">
        <f>STDEV(E3:E37)</f>
        <v>19.204778817048759</v>
      </c>
    </row>
    <row r="43" spans="1:5" x14ac:dyDescent="0.25">
      <c r="C43" s="26"/>
      <c r="D43" s="8"/>
      <c r="E43" s="21"/>
    </row>
  </sheetData>
  <mergeCells count="1">
    <mergeCell ref="L28:N2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2A44-E1B7-48BC-9106-91B69E1D4481}">
  <dimension ref="A1:J37"/>
  <sheetViews>
    <sheetView workbookViewId="0">
      <selection activeCell="J9" sqref="J9"/>
    </sheetView>
  </sheetViews>
  <sheetFormatPr defaultRowHeight="15" x14ac:dyDescent="0.25"/>
  <sheetData>
    <row r="1" spans="1:10" x14ac:dyDescent="0.25">
      <c r="A1" t="s">
        <v>0</v>
      </c>
      <c r="D1" t="s">
        <v>34</v>
      </c>
    </row>
    <row r="2" spans="1:10" x14ac:dyDescent="0.25">
      <c r="A2" t="s">
        <v>2</v>
      </c>
      <c r="B2" t="s">
        <v>30</v>
      </c>
      <c r="C2" t="s">
        <v>31</v>
      </c>
      <c r="E2" t="s">
        <v>35</v>
      </c>
      <c r="F2" t="s">
        <v>36</v>
      </c>
      <c r="G2" t="s">
        <v>37</v>
      </c>
    </row>
    <row r="3" spans="1:10" x14ac:dyDescent="0.25">
      <c r="A3" s="1">
        <v>20</v>
      </c>
      <c r="B3">
        <v>1</v>
      </c>
      <c r="C3">
        <f>B3</f>
        <v>1</v>
      </c>
      <c r="D3">
        <f>C3/$J$5</f>
        <v>2.8571428571428571E-2</v>
      </c>
      <c r="E3">
        <f>STANDARDIZE($A3,$J$6,$J$7)</f>
        <v>-3.1762927644783989</v>
      </c>
      <c r="F3" s="6">
        <f>NORMSDIST($E3)</f>
        <v>7.4585163030925885E-4</v>
      </c>
      <c r="G3">
        <f>ABS($F3-$D3)</f>
        <v>2.7825576941119312E-2</v>
      </c>
    </row>
    <row r="4" spans="1:10" x14ac:dyDescent="0.25">
      <c r="A4" s="1">
        <v>45</v>
      </c>
      <c r="B4">
        <v>1</v>
      </c>
      <c r="C4">
        <f>C3+B4</f>
        <v>2</v>
      </c>
      <c r="D4">
        <f t="shared" ref="D4:D37" si="0">C4/$J$5</f>
        <v>5.7142857142857141E-2</v>
      </c>
      <c r="E4">
        <f t="shared" ref="E4:E37" si="1">STANDARDIZE($A4,$J$6,$J$7)</f>
        <v>-1.8745334347741371</v>
      </c>
      <c r="F4" s="6">
        <f t="shared" ref="F4:F37" si="2">NORMSDIST($E4)</f>
        <v>3.0428469090267737E-2</v>
      </c>
      <c r="G4">
        <f t="shared" ref="G4:G37" si="3">ABS($F4-$D4)</f>
        <v>2.6714388052589404E-2</v>
      </c>
      <c r="I4" s="19" t="s">
        <v>40</v>
      </c>
      <c r="J4" s="20"/>
    </row>
    <row r="5" spans="1:10" x14ac:dyDescent="0.25">
      <c r="A5" s="1">
        <v>45</v>
      </c>
      <c r="B5">
        <v>1</v>
      </c>
      <c r="C5">
        <f>C4+B5</f>
        <v>3</v>
      </c>
      <c r="D5">
        <f t="shared" si="0"/>
        <v>8.5714285714285715E-2</v>
      </c>
      <c r="E5">
        <f t="shared" si="1"/>
        <v>-1.8745334347741371</v>
      </c>
      <c r="F5" s="6">
        <f t="shared" si="2"/>
        <v>3.0428469090267737E-2</v>
      </c>
      <c r="G5">
        <f t="shared" si="3"/>
        <v>5.5285816624017978E-2</v>
      </c>
      <c r="I5" s="8" t="s">
        <v>32</v>
      </c>
      <c r="J5" s="8">
        <f>COUNT(A3:A37)</f>
        <v>35</v>
      </c>
    </row>
    <row r="6" spans="1:10" x14ac:dyDescent="0.25">
      <c r="A6" s="1">
        <v>50</v>
      </c>
      <c r="B6">
        <v>1</v>
      </c>
      <c r="C6">
        <f t="shared" ref="C6:C37" si="4">C5+B6</f>
        <v>4</v>
      </c>
      <c r="D6">
        <f t="shared" si="0"/>
        <v>0.11428571428571428</v>
      </c>
      <c r="E6">
        <f t="shared" si="1"/>
        <v>-1.6141815688332848</v>
      </c>
      <c r="F6" s="6">
        <f t="shared" si="2"/>
        <v>5.3244024307590794E-2</v>
      </c>
      <c r="G6">
        <f t="shared" si="3"/>
        <v>6.1041689978123488E-2</v>
      </c>
      <c r="I6" s="8" t="s">
        <v>6</v>
      </c>
      <c r="J6" s="8">
        <f>AVERAGE(A3:A37)</f>
        <v>81</v>
      </c>
    </row>
    <row r="7" spans="1:10" x14ac:dyDescent="0.25">
      <c r="A7" s="1">
        <v>55</v>
      </c>
      <c r="B7">
        <v>1</v>
      </c>
      <c r="C7">
        <f t="shared" si="4"/>
        <v>5</v>
      </c>
      <c r="D7">
        <f t="shared" si="0"/>
        <v>0.14285714285714285</v>
      </c>
      <c r="E7">
        <f t="shared" si="1"/>
        <v>-1.3538297028924324</v>
      </c>
      <c r="F7" s="6">
        <f t="shared" si="2"/>
        <v>8.7895357497929955E-2</v>
      </c>
      <c r="G7">
        <f t="shared" si="3"/>
        <v>5.4961785359212895E-2</v>
      </c>
      <c r="I7" s="8" t="s">
        <v>33</v>
      </c>
      <c r="J7" s="8">
        <f>STDEV(A3:A37)</f>
        <v>19.204778817048759</v>
      </c>
    </row>
    <row r="8" spans="1:10" x14ac:dyDescent="0.25">
      <c r="A8" s="1">
        <v>60</v>
      </c>
      <c r="B8">
        <v>1</v>
      </c>
      <c r="C8">
        <f t="shared" si="4"/>
        <v>6</v>
      </c>
      <c r="D8">
        <f t="shared" si="0"/>
        <v>0.17142857142857143</v>
      </c>
      <c r="E8">
        <f t="shared" si="1"/>
        <v>-1.0934778369515801</v>
      </c>
      <c r="F8" s="6">
        <f t="shared" si="2"/>
        <v>0.1370920273694386</v>
      </c>
      <c r="G8">
        <f t="shared" si="3"/>
        <v>3.4336544059132834E-2</v>
      </c>
      <c r="I8" s="8" t="s">
        <v>38</v>
      </c>
      <c r="J8" s="8">
        <f>MAX(G3:G37)</f>
        <v>0.21106683786338909</v>
      </c>
    </row>
    <row r="9" spans="1:10" x14ac:dyDescent="0.25">
      <c r="A9" s="1">
        <v>60</v>
      </c>
      <c r="B9">
        <v>1</v>
      </c>
      <c r="C9">
        <f t="shared" si="4"/>
        <v>7</v>
      </c>
      <c r="D9">
        <f t="shared" si="0"/>
        <v>0.2</v>
      </c>
      <c r="E9">
        <f t="shared" si="1"/>
        <v>-1.0934778369515801</v>
      </c>
      <c r="F9" s="6">
        <f t="shared" si="2"/>
        <v>0.1370920273694386</v>
      </c>
      <c r="G9">
        <f t="shared" si="3"/>
        <v>6.2907972630561415E-2</v>
      </c>
      <c r="I9" s="8" t="s">
        <v>39</v>
      </c>
      <c r="J9" s="9">
        <f>1.36/SQRT(J5)</f>
        <v>0.22988195728615651</v>
      </c>
    </row>
    <row r="10" spans="1:10" x14ac:dyDescent="0.25">
      <c r="A10" s="1">
        <v>70</v>
      </c>
      <c r="B10">
        <v>1</v>
      </c>
      <c r="C10">
        <f t="shared" si="4"/>
        <v>8</v>
      </c>
      <c r="D10">
        <f t="shared" si="0"/>
        <v>0.22857142857142856</v>
      </c>
      <c r="E10">
        <f t="shared" si="1"/>
        <v>-0.57277410506987525</v>
      </c>
      <c r="F10" s="6">
        <f t="shared" si="2"/>
        <v>0.28339882717180997</v>
      </c>
      <c r="G10">
        <f t="shared" si="3"/>
        <v>5.4827398600381411E-2</v>
      </c>
      <c r="I10" s="18" t="str">
        <f>IF(J8&lt;J9,"Normal","Tidak Normal")</f>
        <v>Normal</v>
      </c>
      <c r="J10" s="18"/>
    </row>
    <row r="11" spans="1:10" x14ac:dyDescent="0.25">
      <c r="A11" s="1">
        <v>75</v>
      </c>
      <c r="B11">
        <v>1</v>
      </c>
      <c r="C11">
        <f t="shared" si="4"/>
        <v>9</v>
      </c>
      <c r="D11">
        <f t="shared" si="0"/>
        <v>0.25714285714285712</v>
      </c>
      <c r="E11">
        <f t="shared" si="1"/>
        <v>-0.31242223912902284</v>
      </c>
      <c r="F11" s="6">
        <f t="shared" si="2"/>
        <v>0.3773598256236253</v>
      </c>
      <c r="G11">
        <f t="shared" si="3"/>
        <v>0.12021696848076818</v>
      </c>
    </row>
    <row r="12" spans="1:10" x14ac:dyDescent="0.25">
      <c r="A12" s="1">
        <v>80</v>
      </c>
      <c r="B12">
        <v>1</v>
      </c>
      <c r="C12">
        <f t="shared" si="4"/>
        <v>10</v>
      </c>
      <c r="D12">
        <f t="shared" si="0"/>
        <v>0.2857142857142857</v>
      </c>
      <c r="E12">
        <f t="shared" si="1"/>
        <v>-5.2070373188170475E-2</v>
      </c>
      <c r="F12" s="6">
        <f t="shared" si="2"/>
        <v>0.47923630985041055</v>
      </c>
      <c r="G12">
        <f t="shared" si="3"/>
        <v>0.19352202413612485</v>
      </c>
    </row>
    <row r="13" spans="1:10" x14ac:dyDescent="0.25">
      <c r="A13" s="1">
        <v>80</v>
      </c>
      <c r="B13">
        <v>1</v>
      </c>
      <c r="C13">
        <f t="shared" si="4"/>
        <v>11</v>
      </c>
      <c r="D13">
        <f t="shared" si="0"/>
        <v>0.31428571428571428</v>
      </c>
      <c r="E13">
        <f t="shared" si="1"/>
        <v>-5.2070373188170475E-2</v>
      </c>
      <c r="F13" s="6">
        <f t="shared" si="2"/>
        <v>0.47923630985041055</v>
      </c>
      <c r="G13">
        <f t="shared" si="3"/>
        <v>0.16495059556469627</v>
      </c>
    </row>
    <row r="14" spans="1:10" x14ac:dyDescent="0.25">
      <c r="A14" s="1">
        <v>80</v>
      </c>
      <c r="B14">
        <v>1</v>
      </c>
      <c r="C14">
        <f t="shared" si="4"/>
        <v>12</v>
      </c>
      <c r="D14">
        <f t="shared" si="0"/>
        <v>0.34285714285714286</v>
      </c>
      <c r="E14">
        <f t="shared" si="1"/>
        <v>-5.2070373188170475E-2</v>
      </c>
      <c r="F14" s="6">
        <f t="shared" si="2"/>
        <v>0.47923630985041055</v>
      </c>
      <c r="G14">
        <f t="shared" si="3"/>
        <v>0.13637916699326769</v>
      </c>
    </row>
    <row r="15" spans="1:10" x14ac:dyDescent="0.25">
      <c r="A15" s="1">
        <v>85</v>
      </c>
      <c r="B15">
        <v>1</v>
      </c>
      <c r="C15">
        <f t="shared" si="4"/>
        <v>13</v>
      </c>
      <c r="D15">
        <f t="shared" si="0"/>
        <v>0.37142857142857144</v>
      </c>
      <c r="E15">
        <f t="shared" si="1"/>
        <v>0.2082814927526819</v>
      </c>
      <c r="F15" s="6">
        <f t="shared" si="2"/>
        <v>0.58249540929196053</v>
      </c>
      <c r="G15">
        <f t="shared" si="3"/>
        <v>0.21106683786338909</v>
      </c>
    </row>
    <row r="16" spans="1:10" x14ac:dyDescent="0.25">
      <c r="A16" s="1">
        <v>85</v>
      </c>
      <c r="B16">
        <v>1</v>
      </c>
      <c r="C16">
        <f t="shared" si="4"/>
        <v>14</v>
      </c>
      <c r="D16">
        <f t="shared" si="0"/>
        <v>0.4</v>
      </c>
      <c r="E16">
        <f t="shared" si="1"/>
        <v>0.2082814927526819</v>
      </c>
      <c r="F16" s="6">
        <f t="shared" si="2"/>
        <v>0.58249540929196053</v>
      </c>
      <c r="G16">
        <f t="shared" si="3"/>
        <v>0.18249540929196051</v>
      </c>
    </row>
    <row r="17" spans="1:7" x14ac:dyDescent="0.25">
      <c r="A17" s="1">
        <v>85</v>
      </c>
      <c r="B17">
        <v>1</v>
      </c>
      <c r="C17">
        <f t="shared" si="4"/>
        <v>15</v>
      </c>
      <c r="D17">
        <f t="shared" si="0"/>
        <v>0.42857142857142855</v>
      </c>
      <c r="E17">
        <f t="shared" si="1"/>
        <v>0.2082814927526819</v>
      </c>
      <c r="F17" s="6">
        <f t="shared" si="2"/>
        <v>0.58249540929196053</v>
      </c>
      <c r="G17">
        <f t="shared" si="3"/>
        <v>0.15392398072053198</v>
      </c>
    </row>
    <row r="18" spans="1:7" x14ac:dyDescent="0.25">
      <c r="A18" s="1">
        <v>85</v>
      </c>
      <c r="B18">
        <v>1</v>
      </c>
      <c r="C18">
        <f t="shared" si="4"/>
        <v>16</v>
      </c>
      <c r="D18">
        <f t="shared" si="0"/>
        <v>0.45714285714285713</v>
      </c>
      <c r="E18">
        <f t="shared" si="1"/>
        <v>0.2082814927526819</v>
      </c>
      <c r="F18" s="6">
        <f t="shared" si="2"/>
        <v>0.58249540929196053</v>
      </c>
      <c r="G18">
        <f t="shared" si="3"/>
        <v>0.1253525521491034</v>
      </c>
    </row>
    <row r="19" spans="1:7" x14ac:dyDescent="0.25">
      <c r="A19" s="1">
        <v>85</v>
      </c>
      <c r="B19">
        <v>1</v>
      </c>
      <c r="C19">
        <f t="shared" si="4"/>
        <v>17</v>
      </c>
      <c r="D19">
        <f t="shared" si="0"/>
        <v>0.48571428571428571</v>
      </c>
      <c r="E19">
        <f t="shared" si="1"/>
        <v>0.2082814927526819</v>
      </c>
      <c r="F19" s="6">
        <f t="shared" si="2"/>
        <v>0.58249540929196053</v>
      </c>
      <c r="G19">
        <f t="shared" si="3"/>
        <v>9.6781123577674821E-2</v>
      </c>
    </row>
    <row r="20" spans="1:7" x14ac:dyDescent="0.25">
      <c r="A20" s="1">
        <v>85</v>
      </c>
      <c r="B20">
        <v>1</v>
      </c>
      <c r="C20">
        <f t="shared" si="4"/>
        <v>18</v>
      </c>
      <c r="D20">
        <f t="shared" si="0"/>
        <v>0.51428571428571423</v>
      </c>
      <c r="E20">
        <f t="shared" si="1"/>
        <v>0.2082814927526819</v>
      </c>
      <c r="F20" s="6">
        <f t="shared" si="2"/>
        <v>0.58249540929196053</v>
      </c>
      <c r="G20">
        <f t="shared" si="3"/>
        <v>6.8209695006246296E-2</v>
      </c>
    </row>
    <row r="21" spans="1:7" x14ac:dyDescent="0.25">
      <c r="A21" s="1">
        <v>85</v>
      </c>
      <c r="B21">
        <v>1</v>
      </c>
      <c r="C21">
        <f t="shared" si="4"/>
        <v>19</v>
      </c>
      <c r="D21">
        <f t="shared" si="0"/>
        <v>0.54285714285714282</v>
      </c>
      <c r="E21">
        <f t="shared" si="1"/>
        <v>0.2082814927526819</v>
      </c>
      <c r="F21" s="6">
        <f t="shared" si="2"/>
        <v>0.58249540929196053</v>
      </c>
      <c r="G21">
        <f t="shared" si="3"/>
        <v>3.9638266434817715E-2</v>
      </c>
    </row>
    <row r="22" spans="1:7" x14ac:dyDescent="0.25">
      <c r="A22" s="1">
        <v>85</v>
      </c>
      <c r="B22">
        <v>1</v>
      </c>
      <c r="C22">
        <f t="shared" si="4"/>
        <v>20</v>
      </c>
      <c r="D22">
        <f t="shared" si="0"/>
        <v>0.5714285714285714</v>
      </c>
      <c r="E22">
        <f t="shared" si="1"/>
        <v>0.2082814927526819</v>
      </c>
      <c r="F22" s="6">
        <f t="shared" si="2"/>
        <v>0.58249540929196053</v>
      </c>
      <c r="G22">
        <f t="shared" si="3"/>
        <v>1.1066837863389134E-2</v>
      </c>
    </row>
    <row r="23" spans="1:7" x14ac:dyDescent="0.25">
      <c r="A23" s="1">
        <v>90</v>
      </c>
      <c r="B23">
        <v>1</v>
      </c>
      <c r="C23">
        <f t="shared" si="4"/>
        <v>21</v>
      </c>
      <c r="D23">
        <f t="shared" si="0"/>
        <v>0.6</v>
      </c>
      <c r="E23">
        <f t="shared" si="1"/>
        <v>0.46863335869353429</v>
      </c>
      <c r="F23" s="6">
        <f t="shared" si="2"/>
        <v>0.68033413566044254</v>
      </c>
      <c r="G23">
        <f t="shared" si="3"/>
        <v>8.0334135660442563E-2</v>
      </c>
    </row>
    <row r="24" spans="1:7" x14ac:dyDescent="0.25">
      <c r="A24" s="1">
        <v>90</v>
      </c>
      <c r="B24">
        <v>1</v>
      </c>
      <c r="C24">
        <f t="shared" si="4"/>
        <v>22</v>
      </c>
      <c r="D24">
        <f t="shared" si="0"/>
        <v>0.62857142857142856</v>
      </c>
      <c r="E24">
        <f t="shared" si="1"/>
        <v>0.46863335869353429</v>
      </c>
      <c r="F24" s="6">
        <f t="shared" si="2"/>
        <v>0.68033413566044254</v>
      </c>
      <c r="G24">
        <f t="shared" si="3"/>
        <v>5.1762707089013982E-2</v>
      </c>
    </row>
    <row r="25" spans="1:7" x14ac:dyDescent="0.25">
      <c r="A25" s="1">
        <v>90</v>
      </c>
      <c r="B25">
        <v>1</v>
      </c>
      <c r="C25">
        <f t="shared" si="4"/>
        <v>23</v>
      </c>
      <c r="D25">
        <f t="shared" si="0"/>
        <v>0.65714285714285714</v>
      </c>
      <c r="E25">
        <f t="shared" si="1"/>
        <v>0.46863335869353429</v>
      </c>
      <c r="F25" s="6">
        <f t="shared" si="2"/>
        <v>0.68033413566044254</v>
      </c>
      <c r="G25">
        <f t="shared" si="3"/>
        <v>2.3191278517585401E-2</v>
      </c>
    </row>
    <row r="26" spans="1:7" x14ac:dyDescent="0.25">
      <c r="A26" s="1">
        <v>95</v>
      </c>
      <c r="B26">
        <v>1</v>
      </c>
      <c r="C26">
        <f t="shared" si="4"/>
        <v>24</v>
      </c>
      <c r="D26">
        <f t="shared" si="0"/>
        <v>0.68571428571428572</v>
      </c>
      <c r="E26">
        <f t="shared" si="1"/>
        <v>0.72898522463438664</v>
      </c>
      <c r="F26" s="6">
        <f t="shared" si="2"/>
        <v>0.76699464968237485</v>
      </c>
      <c r="G26">
        <f t="shared" si="3"/>
        <v>8.1280363968089131E-2</v>
      </c>
    </row>
    <row r="27" spans="1:7" x14ac:dyDescent="0.25">
      <c r="A27" s="1">
        <v>95</v>
      </c>
      <c r="B27">
        <v>1</v>
      </c>
      <c r="C27">
        <f t="shared" si="4"/>
        <v>25</v>
      </c>
      <c r="D27">
        <f t="shared" si="0"/>
        <v>0.7142857142857143</v>
      </c>
      <c r="E27">
        <f t="shared" si="1"/>
        <v>0.72898522463438664</v>
      </c>
      <c r="F27" s="6">
        <f t="shared" si="2"/>
        <v>0.76699464968237485</v>
      </c>
      <c r="G27">
        <f t="shared" si="3"/>
        <v>5.270893539666055E-2</v>
      </c>
    </row>
    <row r="28" spans="1:7" x14ac:dyDescent="0.25">
      <c r="A28" s="1">
        <v>95</v>
      </c>
      <c r="B28">
        <v>1</v>
      </c>
      <c r="C28">
        <f t="shared" si="4"/>
        <v>26</v>
      </c>
      <c r="D28">
        <f t="shared" si="0"/>
        <v>0.74285714285714288</v>
      </c>
      <c r="E28">
        <f t="shared" si="1"/>
        <v>0.72898522463438664</v>
      </c>
      <c r="F28" s="6">
        <f t="shared" si="2"/>
        <v>0.76699464968237485</v>
      </c>
      <c r="G28">
        <f t="shared" si="3"/>
        <v>2.4137506825231969E-2</v>
      </c>
    </row>
    <row r="29" spans="1:7" x14ac:dyDescent="0.25">
      <c r="A29" s="1">
        <v>95</v>
      </c>
      <c r="B29">
        <v>1</v>
      </c>
      <c r="C29">
        <f t="shared" si="4"/>
        <v>27</v>
      </c>
      <c r="D29">
        <f t="shared" si="0"/>
        <v>0.77142857142857146</v>
      </c>
      <c r="E29">
        <f t="shared" si="1"/>
        <v>0.72898522463438664</v>
      </c>
      <c r="F29" s="6">
        <f t="shared" si="2"/>
        <v>0.76699464968237485</v>
      </c>
      <c r="G29">
        <f t="shared" si="3"/>
        <v>4.4339217461966118E-3</v>
      </c>
    </row>
    <row r="30" spans="1:7" x14ac:dyDescent="0.25">
      <c r="A30" s="1">
        <v>95</v>
      </c>
      <c r="B30">
        <v>1</v>
      </c>
      <c r="C30">
        <f t="shared" si="4"/>
        <v>28</v>
      </c>
      <c r="D30">
        <f t="shared" si="0"/>
        <v>0.8</v>
      </c>
      <c r="E30">
        <f t="shared" si="1"/>
        <v>0.72898522463438664</v>
      </c>
      <c r="F30" s="6">
        <f t="shared" si="2"/>
        <v>0.76699464968237485</v>
      </c>
      <c r="G30">
        <f t="shared" si="3"/>
        <v>3.3005350317625193E-2</v>
      </c>
    </row>
    <row r="31" spans="1:7" x14ac:dyDescent="0.25">
      <c r="A31" s="1">
        <v>95</v>
      </c>
      <c r="B31">
        <v>1</v>
      </c>
      <c r="C31">
        <f t="shared" si="4"/>
        <v>29</v>
      </c>
      <c r="D31">
        <f t="shared" si="0"/>
        <v>0.82857142857142863</v>
      </c>
      <c r="E31">
        <f t="shared" si="1"/>
        <v>0.72898522463438664</v>
      </c>
      <c r="F31" s="6">
        <f t="shared" si="2"/>
        <v>0.76699464968237485</v>
      </c>
      <c r="G31">
        <f t="shared" si="3"/>
        <v>6.1576778889053774E-2</v>
      </c>
    </row>
    <row r="32" spans="1:7" x14ac:dyDescent="0.25">
      <c r="A32" s="1">
        <v>95</v>
      </c>
      <c r="B32">
        <v>1</v>
      </c>
      <c r="C32">
        <f t="shared" si="4"/>
        <v>30</v>
      </c>
      <c r="D32">
        <f t="shared" si="0"/>
        <v>0.8571428571428571</v>
      </c>
      <c r="E32">
        <f t="shared" si="1"/>
        <v>0.72898522463438664</v>
      </c>
      <c r="F32" s="6">
        <f t="shared" si="2"/>
        <v>0.76699464968237485</v>
      </c>
      <c r="G32">
        <f t="shared" si="3"/>
        <v>9.0148207460482244E-2</v>
      </c>
    </row>
    <row r="33" spans="1:7" x14ac:dyDescent="0.25">
      <c r="A33" s="1">
        <v>100</v>
      </c>
      <c r="B33">
        <v>1</v>
      </c>
      <c r="C33">
        <f t="shared" si="4"/>
        <v>31</v>
      </c>
      <c r="D33">
        <f t="shared" si="0"/>
        <v>0.88571428571428568</v>
      </c>
      <c r="E33">
        <f t="shared" si="1"/>
        <v>0.98933709057523911</v>
      </c>
      <c r="F33" s="6">
        <f t="shared" si="2"/>
        <v>0.83875087866092157</v>
      </c>
      <c r="G33">
        <f t="shared" si="3"/>
        <v>4.6963407053364103E-2</v>
      </c>
    </row>
    <row r="34" spans="1:7" x14ac:dyDescent="0.25">
      <c r="A34" s="1">
        <v>100</v>
      </c>
      <c r="B34">
        <v>1</v>
      </c>
      <c r="C34">
        <f t="shared" si="4"/>
        <v>32</v>
      </c>
      <c r="D34">
        <f t="shared" si="0"/>
        <v>0.91428571428571426</v>
      </c>
      <c r="E34">
        <f t="shared" si="1"/>
        <v>0.98933709057523911</v>
      </c>
      <c r="F34" s="6">
        <f t="shared" si="2"/>
        <v>0.83875087866092157</v>
      </c>
      <c r="G34">
        <f t="shared" si="3"/>
        <v>7.5534835624792684E-2</v>
      </c>
    </row>
    <row r="35" spans="1:7" x14ac:dyDescent="0.25">
      <c r="A35" s="1">
        <v>100</v>
      </c>
      <c r="B35">
        <v>1</v>
      </c>
      <c r="C35">
        <f t="shared" si="4"/>
        <v>33</v>
      </c>
      <c r="D35">
        <f t="shared" si="0"/>
        <v>0.94285714285714284</v>
      </c>
      <c r="E35">
        <f t="shared" si="1"/>
        <v>0.98933709057523911</v>
      </c>
      <c r="F35" s="6">
        <f t="shared" si="2"/>
        <v>0.83875087866092157</v>
      </c>
      <c r="G35">
        <f t="shared" si="3"/>
        <v>0.10410626419622127</v>
      </c>
    </row>
    <row r="36" spans="1:7" x14ac:dyDescent="0.25">
      <c r="A36" s="1">
        <v>100</v>
      </c>
      <c r="B36">
        <v>1</v>
      </c>
      <c r="C36">
        <f t="shared" si="4"/>
        <v>34</v>
      </c>
      <c r="D36">
        <f t="shared" si="0"/>
        <v>0.97142857142857142</v>
      </c>
      <c r="E36">
        <f t="shared" si="1"/>
        <v>0.98933709057523911</v>
      </c>
      <c r="F36" s="6">
        <f t="shared" si="2"/>
        <v>0.83875087866092157</v>
      </c>
      <c r="G36">
        <f t="shared" si="3"/>
        <v>0.13267769276764985</v>
      </c>
    </row>
    <row r="37" spans="1:7" x14ac:dyDescent="0.25">
      <c r="A37" s="1">
        <v>100</v>
      </c>
      <c r="B37">
        <v>1</v>
      </c>
      <c r="C37">
        <f t="shared" si="4"/>
        <v>35</v>
      </c>
      <c r="D37">
        <f t="shared" si="0"/>
        <v>1</v>
      </c>
      <c r="E37">
        <f t="shared" si="1"/>
        <v>0.98933709057523911</v>
      </c>
      <c r="F37" s="6">
        <f t="shared" si="2"/>
        <v>0.83875087866092157</v>
      </c>
      <c r="G37">
        <f t="shared" si="3"/>
        <v>0.16124912133907843</v>
      </c>
    </row>
  </sheetData>
  <sortState xmlns:xlrd2="http://schemas.microsoft.com/office/spreadsheetml/2017/richdata2" ref="A3:A37">
    <sortCondition ref="A3:A37"/>
  </sortState>
  <mergeCells count="2">
    <mergeCell ref="I10:J10"/>
    <mergeCell ref="I4:J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2EBEB-9338-4193-9AC0-9D9F0FC47972}">
  <dimension ref="A1:F14"/>
  <sheetViews>
    <sheetView workbookViewId="0">
      <selection activeCell="J12" sqref="J12"/>
    </sheetView>
  </sheetViews>
  <sheetFormatPr defaultRowHeight="15" x14ac:dyDescent="0.25"/>
  <cols>
    <col min="1" max="1" width="42.5703125" bestFit="1" customWidth="1"/>
  </cols>
  <sheetData>
    <row r="1" spans="1:6" x14ac:dyDescent="0.25">
      <c r="A1" t="s">
        <v>58</v>
      </c>
    </row>
    <row r="2" spans="1:6" ht="15.75" thickBot="1" x14ac:dyDescent="0.3"/>
    <row r="3" spans="1:6" x14ac:dyDescent="0.25">
      <c r="A3" s="5"/>
      <c r="B3" s="5">
        <v>85</v>
      </c>
      <c r="C3" s="5">
        <v>90</v>
      </c>
    </row>
    <row r="4" spans="1:6" x14ac:dyDescent="0.25">
      <c r="A4" s="3" t="s">
        <v>59</v>
      </c>
      <c r="B4" s="3">
        <v>80.882352941176464</v>
      </c>
      <c r="C4" s="3">
        <v>79.571428571428569</v>
      </c>
    </row>
    <row r="5" spans="1:6" x14ac:dyDescent="0.25">
      <c r="A5" s="3" t="s">
        <v>15</v>
      </c>
      <c r="B5" s="3">
        <v>379.50089126559692</v>
      </c>
      <c r="C5" s="3">
        <v>309.36974789915939</v>
      </c>
    </row>
    <row r="6" spans="1:6" x14ac:dyDescent="0.25">
      <c r="A6" s="3" t="s">
        <v>60</v>
      </c>
      <c r="B6" s="3">
        <v>34</v>
      </c>
      <c r="C6" s="3">
        <v>35</v>
      </c>
    </row>
    <row r="7" spans="1:6" x14ac:dyDescent="0.25">
      <c r="A7" s="3" t="s">
        <v>61</v>
      </c>
      <c r="B7" s="3">
        <v>343.91195284083761</v>
      </c>
      <c r="C7" s="3"/>
    </row>
    <row r="8" spans="1:6" x14ac:dyDescent="0.25">
      <c r="A8" s="3" t="s">
        <v>62</v>
      </c>
      <c r="B8" s="3">
        <v>0</v>
      </c>
      <c r="C8" s="3"/>
    </row>
    <row r="9" spans="1:6" x14ac:dyDescent="0.25">
      <c r="A9" s="3" t="s">
        <v>22</v>
      </c>
      <c r="B9" s="3">
        <v>67</v>
      </c>
      <c r="C9" s="3"/>
    </row>
    <row r="10" spans="1:6" x14ac:dyDescent="0.25">
      <c r="A10" s="3" t="s">
        <v>63</v>
      </c>
      <c r="B10" s="3">
        <v>0.29356409501833142</v>
      </c>
      <c r="C10" s="3"/>
    </row>
    <row r="11" spans="1:6" x14ac:dyDescent="0.25">
      <c r="A11" s="3" t="s">
        <v>64</v>
      </c>
      <c r="B11" s="3">
        <v>0.38499922544368281</v>
      </c>
      <c r="C11" s="3"/>
    </row>
    <row r="12" spans="1:6" x14ac:dyDescent="0.25">
      <c r="A12" s="3" t="s">
        <v>65</v>
      </c>
      <c r="B12" s="3">
        <v>1.6679161141074239</v>
      </c>
      <c r="C12" s="3"/>
      <c r="E12" t="s">
        <v>68</v>
      </c>
      <c r="F12" t="s">
        <v>69</v>
      </c>
    </row>
    <row r="13" spans="1:6" x14ac:dyDescent="0.25">
      <c r="A13" s="3" t="s">
        <v>66</v>
      </c>
      <c r="B13" s="3">
        <v>0.76999845088736563</v>
      </c>
      <c r="C13" s="3"/>
      <c r="E13" t="s">
        <v>70</v>
      </c>
      <c r="F13" t="s">
        <v>71</v>
      </c>
    </row>
    <row r="14" spans="1:6" ht="15.75" thickBot="1" x14ac:dyDescent="0.3">
      <c r="A14" s="4" t="s">
        <v>67</v>
      </c>
      <c r="B14" s="4">
        <v>1.9960083540252964</v>
      </c>
      <c r="C14" s="4"/>
      <c r="E14" t="s">
        <v>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C39E1-B4F0-4CD6-8281-AF0826A08FE1}">
  <dimension ref="A1:J37"/>
  <sheetViews>
    <sheetView topLeftCell="A6" workbookViewId="0">
      <selection activeCell="J8" sqref="J8:J9"/>
    </sheetView>
  </sheetViews>
  <sheetFormatPr defaultRowHeight="15" x14ac:dyDescent="0.25"/>
  <sheetData>
    <row r="1" spans="1:10" x14ac:dyDescent="0.25">
      <c r="A1" t="s">
        <v>4</v>
      </c>
      <c r="D1" t="s">
        <v>34</v>
      </c>
    </row>
    <row r="2" spans="1:10" x14ac:dyDescent="0.25">
      <c r="A2" t="s">
        <v>5</v>
      </c>
      <c r="B2" t="s">
        <v>30</v>
      </c>
      <c r="C2" t="s">
        <v>31</v>
      </c>
      <c r="E2" t="s">
        <v>35</v>
      </c>
      <c r="F2" t="s">
        <v>36</v>
      </c>
      <c r="G2" t="s">
        <v>37</v>
      </c>
    </row>
    <row r="3" spans="1:10" x14ac:dyDescent="0.25">
      <c r="A3">
        <v>20</v>
      </c>
      <c r="B3">
        <v>1</v>
      </c>
      <c r="C3">
        <f>B3</f>
        <v>1</v>
      </c>
      <c r="D3">
        <f>C3/$J$5</f>
        <v>2.8571428571428571E-2</v>
      </c>
      <c r="E3">
        <f>STANDARDIZE($A3,$J$6,$J$7)</f>
        <v>-1.4604653808376884</v>
      </c>
      <c r="F3" s="6">
        <f>NORMSDIST($E3)</f>
        <v>7.2081107665072058E-2</v>
      </c>
      <c r="G3">
        <f>ABS($F3-$D3)</f>
        <v>4.3509679093643491E-2</v>
      </c>
    </row>
    <row r="4" spans="1:10" x14ac:dyDescent="0.25">
      <c r="A4">
        <v>20</v>
      </c>
      <c r="B4">
        <v>1</v>
      </c>
      <c r="C4">
        <f>C3+B4</f>
        <v>2</v>
      </c>
      <c r="D4">
        <f t="shared" ref="D4:D37" si="0">C4/$J$5</f>
        <v>5.7142857142857141E-2</v>
      </c>
      <c r="E4">
        <f t="shared" ref="E4:E37" si="1">STANDARDIZE($A4,$J$6,$J$7)</f>
        <v>-1.4604653808376884</v>
      </c>
      <c r="F4" s="6">
        <f t="shared" ref="F4:F37" si="2">NORMSDIST($E4)</f>
        <v>7.2081107665072058E-2</v>
      </c>
      <c r="G4">
        <f t="shared" ref="G4:G37" si="3">ABS($F4-$D4)</f>
        <v>1.4938250522214917E-2</v>
      </c>
      <c r="I4" s="19" t="s">
        <v>40</v>
      </c>
      <c r="J4" s="20"/>
    </row>
    <row r="5" spans="1:10" x14ac:dyDescent="0.25">
      <c r="A5">
        <v>20</v>
      </c>
      <c r="B5">
        <v>1</v>
      </c>
      <c r="C5">
        <f>C4+B5</f>
        <v>3</v>
      </c>
      <c r="D5">
        <f t="shared" si="0"/>
        <v>8.5714285714285715E-2</v>
      </c>
      <c r="E5">
        <f t="shared" si="1"/>
        <v>-1.4604653808376884</v>
      </c>
      <c r="F5" s="6">
        <f t="shared" si="2"/>
        <v>7.2081107665072058E-2</v>
      </c>
      <c r="G5">
        <f t="shared" si="3"/>
        <v>1.3633178049213657E-2</v>
      </c>
      <c r="I5" s="8" t="s">
        <v>32</v>
      </c>
      <c r="J5" s="8">
        <f>COUNT(A3:A37)</f>
        <v>35</v>
      </c>
    </row>
    <row r="6" spans="1:10" x14ac:dyDescent="0.25">
      <c r="A6">
        <v>20</v>
      </c>
      <c r="B6">
        <v>1</v>
      </c>
      <c r="C6">
        <f t="shared" ref="C6:C37" si="4">C5+B6</f>
        <v>4</v>
      </c>
      <c r="D6">
        <f t="shared" si="0"/>
        <v>0.11428571428571428</v>
      </c>
      <c r="E6">
        <f t="shared" si="1"/>
        <v>-1.4604653808376884</v>
      </c>
      <c r="F6" s="6">
        <f t="shared" si="2"/>
        <v>7.2081107665072058E-2</v>
      </c>
      <c r="G6">
        <f t="shared" si="3"/>
        <v>4.2204606620642224E-2</v>
      </c>
      <c r="I6" s="8" t="s">
        <v>6</v>
      </c>
      <c r="J6" s="8">
        <f>AVERAGE(A3:A37)</f>
        <v>51.571428571428569</v>
      </c>
    </row>
    <row r="7" spans="1:10" x14ac:dyDescent="0.25">
      <c r="A7">
        <v>20</v>
      </c>
      <c r="B7">
        <v>1</v>
      </c>
      <c r="C7">
        <f t="shared" si="4"/>
        <v>5</v>
      </c>
      <c r="D7">
        <f t="shared" si="0"/>
        <v>0.14285714285714285</v>
      </c>
      <c r="E7">
        <f t="shared" si="1"/>
        <v>-1.4604653808376884</v>
      </c>
      <c r="F7" s="6">
        <f t="shared" si="2"/>
        <v>7.2081107665072058E-2</v>
      </c>
      <c r="G7">
        <f t="shared" si="3"/>
        <v>7.0776035192070791E-2</v>
      </c>
      <c r="I7" s="8" t="s">
        <v>33</v>
      </c>
      <c r="J7" s="8">
        <f>STDEV(A3:A37)</f>
        <v>21.617375519931834</v>
      </c>
    </row>
    <row r="8" spans="1:10" x14ac:dyDescent="0.25">
      <c r="A8">
        <v>20</v>
      </c>
      <c r="B8">
        <v>1</v>
      </c>
      <c r="C8">
        <f t="shared" si="4"/>
        <v>6</v>
      </c>
      <c r="D8">
        <f t="shared" si="0"/>
        <v>0.17142857142857143</v>
      </c>
      <c r="E8">
        <f t="shared" si="1"/>
        <v>-1.4604653808376884</v>
      </c>
      <c r="F8" s="6">
        <f t="shared" si="2"/>
        <v>7.2081107665072058E-2</v>
      </c>
      <c r="G8">
        <f t="shared" si="3"/>
        <v>9.9347463763499372E-2</v>
      </c>
      <c r="I8" s="8" t="s">
        <v>38</v>
      </c>
      <c r="J8" s="8">
        <f>MAX(G3:G37)</f>
        <v>9.9347463763499372E-2</v>
      </c>
    </row>
    <row r="9" spans="1:10" x14ac:dyDescent="0.25">
      <c r="A9">
        <v>25</v>
      </c>
      <c r="B9">
        <v>1</v>
      </c>
      <c r="C9">
        <f t="shared" si="4"/>
        <v>7</v>
      </c>
      <c r="D9">
        <f t="shared" si="0"/>
        <v>0.2</v>
      </c>
      <c r="E9">
        <f t="shared" si="1"/>
        <v>-1.2291699585330771</v>
      </c>
      <c r="F9" s="6">
        <f t="shared" si="2"/>
        <v>0.1095040449306081</v>
      </c>
      <c r="G9">
        <f t="shared" si="3"/>
        <v>9.0495955069391912E-2</v>
      </c>
      <c r="I9" s="8" t="s">
        <v>39</v>
      </c>
      <c r="J9" s="9">
        <f>1.36/SQRT(J5)</f>
        <v>0.22988195728615651</v>
      </c>
    </row>
    <row r="10" spans="1:10" x14ac:dyDescent="0.25">
      <c r="A10">
        <v>30</v>
      </c>
      <c r="B10">
        <v>1</v>
      </c>
      <c r="C10">
        <f t="shared" si="4"/>
        <v>8</v>
      </c>
      <c r="D10">
        <f t="shared" si="0"/>
        <v>0.22857142857142856</v>
      </c>
      <c r="E10">
        <f t="shared" si="1"/>
        <v>-0.99787453622846589</v>
      </c>
      <c r="F10" s="6">
        <f t="shared" si="2"/>
        <v>0.15917010050280075</v>
      </c>
      <c r="G10">
        <f t="shared" si="3"/>
        <v>6.940132806862781E-2</v>
      </c>
      <c r="I10" s="18" t="str">
        <f>IF(J8&lt;J9,"Normal","Tidak Normal")</f>
        <v>Normal</v>
      </c>
      <c r="J10" s="18"/>
    </row>
    <row r="11" spans="1:10" x14ac:dyDescent="0.25">
      <c r="A11">
        <v>30</v>
      </c>
      <c r="B11">
        <v>1</v>
      </c>
      <c r="C11">
        <f t="shared" si="4"/>
        <v>9</v>
      </c>
      <c r="D11">
        <f t="shared" si="0"/>
        <v>0.25714285714285712</v>
      </c>
      <c r="E11">
        <f t="shared" si="1"/>
        <v>-0.99787453622846589</v>
      </c>
      <c r="F11" s="6">
        <f t="shared" si="2"/>
        <v>0.15917010050280075</v>
      </c>
      <c r="G11">
        <f t="shared" si="3"/>
        <v>9.7972756640056363E-2</v>
      </c>
    </row>
    <row r="12" spans="1:10" x14ac:dyDescent="0.25">
      <c r="A12">
        <v>35</v>
      </c>
      <c r="B12">
        <v>1</v>
      </c>
      <c r="C12">
        <f t="shared" si="4"/>
        <v>10</v>
      </c>
      <c r="D12">
        <f t="shared" si="0"/>
        <v>0.2857142857142857</v>
      </c>
      <c r="E12">
        <f t="shared" si="1"/>
        <v>-0.76657911392385458</v>
      </c>
      <c r="F12" s="6">
        <f t="shared" si="2"/>
        <v>0.22166589869366599</v>
      </c>
      <c r="G12">
        <f t="shared" si="3"/>
        <v>6.4048387020619713E-2</v>
      </c>
    </row>
    <row r="13" spans="1:10" x14ac:dyDescent="0.25">
      <c r="A13">
        <v>35</v>
      </c>
      <c r="B13">
        <v>1</v>
      </c>
      <c r="C13">
        <f t="shared" si="4"/>
        <v>11</v>
      </c>
      <c r="D13">
        <f t="shared" si="0"/>
        <v>0.31428571428571428</v>
      </c>
      <c r="E13">
        <f t="shared" si="1"/>
        <v>-0.76657911392385458</v>
      </c>
      <c r="F13" s="6">
        <f t="shared" si="2"/>
        <v>0.22166589869366599</v>
      </c>
      <c r="G13">
        <f t="shared" si="3"/>
        <v>9.2619815592048294E-2</v>
      </c>
    </row>
    <row r="14" spans="1:10" x14ac:dyDescent="0.25">
      <c r="A14">
        <v>45</v>
      </c>
      <c r="B14">
        <v>1</v>
      </c>
      <c r="C14">
        <f t="shared" si="4"/>
        <v>12</v>
      </c>
      <c r="D14">
        <f t="shared" si="0"/>
        <v>0.34285714285714286</v>
      </c>
      <c r="E14">
        <f t="shared" si="1"/>
        <v>-0.30398826931463191</v>
      </c>
      <c r="F14" s="6">
        <f t="shared" si="2"/>
        <v>0.38056841412558418</v>
      </c>
      <c r="G14">
        <f t="shared" si="3"/>
        <v>3.7711271268441315E-2</v>
      </c>
    </row>
    <row r="15" spans="1:10" x14ac:dyDescent="0.25">
      <c r="A15">
        <v>45</v>
      </c>
      <c r="B15">
        <v>1</v>
      </c>
      <c r="C15">
        <f t="shared" si="4"/>
        <v>13</v>
      </c>
      <c r="D15">
        <f t="shared" si="0"/>
        <v>0.37142857142857144</v>
      </c>
      <c r="E15">
        <f t="shared" si="1"/>
        <v>-0.30398826931463191</v>
      </c>
      <c r="F15" s="6">
        <f t="shared" si="2"/>
        <v>0.38056841412558418</v>
      </c>
      <c r="G15">
        <f t="shared" si="3"/>
        <v>9.1398426970127344E-3</v>
      </c>
    </row>
    <row r="16" spans="1:10" x14ac:dyDescent="0.25">
      <c r="A16">
        <v>50</v>
      </c>
      <c r="B16">
        <v>1</v>
      </c>
      <c r="C16">
        <f t="shared" si="4"/>
        <v>14</v>
      </c>
      <c r="D16">
        <f t="shared" si="0"/>
        <v>0.4</v>
      </c>
      <c r="E16">
        <f t="shared" si="1"/>
        <v>-7.26928470100206E-2</v>
      </c>
      <c r="F16" s="6">
        <f t="shared" si="2"/>
        <v>0.47102527037512432</v>
      </c>
      <c r="G16">
        <f t="shared" si="3"/>
        <v>7.1025270375124294E-2</v>
      </c>
    </row>
    <row r="17" spans="1:7" x14ac:dyDescent="0.25">
      <c r="A17">
        <v>50</v>
      </c>
      <c r="B17">
        <v>1</v>
      </c>
      <c r="C17">
        <f t="shared" si="4"/>
        <v>15</v>
      </c>
      <c r="D17">
        <f t="shared" si="0"/>
        <v>0.42857142857142855</v>
      </c>
      <c r="E17">
        <f t="shared" si="1"/>
        <v>-7.26928470100206E-2</v>
      </c>
      <c r="F17" s="6">
        <f t="shared" si="2"/>
        <v>0.47102527037512432</v>
      </c>
      <c r="G17">
        <f t="shared" si="3"/>
        <v>4.2453841803695769E-2</v>
      </c>
    </row>
    <row r="18" spans="1:7" x14ac:dyDescent="0.25">
      <c r="A18">
        <v>50</v>
      </c>
      <c r="B18">
        <v>1</v>
      </c>
      <c r="C18">
        <f t="shared" si="4"/>
        <v>16</v>
      </c>
      <c r="D18">
        <f t="shared" si="0"/>
        <v>0.45714285714285713</v>
      </c>
      <c r="E18">
        <f t="shared" si="1"/>
        <v>-7.26928470100206E-2</v>
      </c>
      <c r="F18" s="6">
        <f t="shared" si="2"/>
        <v>0.47102527037512432</v>
      </c>
      <c r="G18">
        <f t="shared" si="3"/>
        <v>1.3882413232267188E-2</v>
      </c>
    </row>
    <row r="19" spans="1:7" x14ac:dyDescent="0.25">
      <c r="A19">
        <v>50</v>
      </c>
      <c r="B19">
        <v>1</v>
      </c>
      <c r="C19">
        <f t="shared" si="4"/>
        <v>17</v>
      </c>
      <c r="D19">
        <f t="shared" si="0"/>
        <v>0.48571428571428571</v>
      </c>
      <c r="E19">
        <f t="shared" si="1"/>
        <v>-7.26928470100206E-2</v>
      </c>
      <c r="F19" s="6">
        <f t="shared" si="2"/>
        <v>0.47102527037512432</v>
      </c>
      <c r="G19">
        <f t="shared" si="3"/>
        <v>1.4689015339161393E-2</v>
      </c>
    </row>
    <row r="20" spans="1:7" x14ac:dyDescent="0.25">
      <c r="A20">
        <v>50</v>
      </c>
      <c r="B20">
        <v>1</v>
      </c>
      <c r="C20">
        <f t="shared" si="4"/>
        <v>18</v>
      </c>
      <c r="D20">
        <f t="shared" si="0"/>
        <v>0.51428571428571423</v>
      </c>
      <c r="E20">
        <f t="shared" si="1"/>
        <v>-7.26928470100206E-2</v>
      </c>
      <c r="F20" s="6">
        <f t="shared" si="2"/>
        <v>0.47102527037512432</v>
      </c>
      <c r="G20">
        <f t="shared" si="3"/>
        <v>4.3260443910589919E-2</v>
      </c>
    </row>
    <row r="21" spans="1:7" x14ac:dyDescent="0.25">
      <c r="A21">
        <v>50</v>
      </c>
      <c r="B21">
        <v>1</v>
      </c>
      <c r="C21">
        <f t="shared" si="4"/>
        <v>19</v>
      </c>
      <c r="D21">
        <f t="shared" si="0"/>
        <v>0.54285714285714282</v>
      </c>
      <c r="E21">
        <f t="shared" si="1"/>
        <v>-7.26928470100206E-2</v>
      </c>
      <c r="F21" s="6">
        <f t="shared" si="2"/>
        <v>0.47102527037512432</v>
      </c>
      <c r="G21">
        <f t="shared" si="3"/>
        <v>7.18318724820185E-2</v>
      </c>
    </row>
    <row r="22" spans="1:7" x14ac:dyDescent="0.25">
      <c r="A22">
        <v>55</v>
      </c>
      <c r="B22">
        <v>1</v>
      </c>
      <c r="C22">
        <f t="shared" si="4"/>
        <v>20</v>
      </c>
      <c r="D22">
        <f t="shared" si="0"/>
        <v>0.5714285714285714</v>
      </c>
      <c r="E22">
        <f t="shared" si="1"/>
        <v>0.15860257529459071</v>
      </c>
      <c r="F22" s="6">
        <f t="shared" si="2"/>
        <v>0.56300900015531985</v>
      </c>
      <c r="G22">
        <f t="shared" si="3"/>
        <v>8.4195712732515471E-3</v>
      </c>
    </row>
    <row r="23" spans="1:7" x14ac:dyDescent="0.25">
      <c r="A23">
        <v>60</v>
      </c>
      <c r="B23">
        <v>1</v>
      </c>
      <c r="C23">
        <f t="shared" si="4"/>
        <v>21</v>
      </c>
      <c r="D23">
        <f t="shared" si="0"/>
        <v>0.6</v>
      </c>
      <c r="E23">
        <f t="shared" si="1"/>
        <v>0.38989799759920202</v>
      </c>
      <c r="F23" s="6">
        <f t="shared" si="2"/>
        <v>0.65169401267448557</v>
      </c>
      <c r="G23">
        <f t="shared" si="3"/>
        <v>5.169401267448559E-2</v>
      </c>
    </row>
    <row r="24" spans="1:7" x14ac:dyDescent="0.25">
      <c r="A24">
        <v>60</v>
      </c>
      <c r="B24">
        <v>1</v>
      </c>
      <c r="C24">
        <f t="shared" si="4"/>
        <v>22</v>
      </c>
      <c r="D24">
        <f t="shared" si="0"/>
        <v>0.62857142857142856</v>
      </c>
      <c r="E24">
        <f t="shared" si="1"/>
        <v>0.38989799759920202</v>
      </c>
      <c r="F24" s="6">
        <f t="shared" si="2"/>
        <v>0.65169401267448557</v>
      </c>
      <c r="G24">
        <f t="shared" si="3"/>
        <v>2.3122584103057009E-2</v>
      </c>
    </row>
    <row r="25" spans="1:7" x14ac:dyDescent="0.25">
      <c r="A25">
        <v>65</v>
      </c>
      <c r="B25">
        <v>1</v>
      </c>
      <c r="C25">
        <f t="shared" si="4"/>
        <v>23</v>
      </c>
      <c r="D25">
        <f t="shared" si="0"/>
        <v>0.65714285714285714</v>
      </c>
      <c r="E25">
        <f t="shared" si="1"/>
        <v>0.62119341990381338</v>
      </c>
      <c r="F25" s="6">
        <f t="shared" si="2"/>
        <v>0.73276381582386674</v>
      </c>
      <c r="G25">
        <f t="shared" si="3"/>
        <v>7.5620958681009598E-2</v>
      </c>
    </row>
    <row r="26" spans="1:7" x14ac:dyDescent="0.25">
      <c r="A26">
        <v>65</v>
      </c>
      <c r="B26">
        <v>1</v>
      </c>
      <c r="C26">
        <f t="shared" si="4"/>
        <v>24</v>
      </c>
      <c r="D26">
        <f t="shared" si="0"/>
        <v>0.68571428571428572</v>
      </c>
      <c r="E26">
        <f t="shared" si="1"/>
        <v>0.62119341990381338</v>
      </c>
      <c r="F26" s="6">
        <f t="shared" si="2"/>
        <v>0.73276381582386674</v>
      </c>
      <c r="G26">
        <f t="shared" si="3"/>
        <v>4.7049530109581017E-2</v>
      </c>
    </row>
    <row r="27" spans="1:7" x14ac:dyDescent="0.25">
      <c r="A27">
        <v>65</v>
      </c>
      <c r="B27">
        <v>1</v>
      </c>
      <c r="C27">
        <f t="shared" si="4"/>
        <v>25</v>
      </c>
      <c r="D27">
        <f t="shared" si="0"/>
        <v>0.7142857142857143</v>
      </c>
      <c r="E27">
        <f t="shared" si="1"/>
        <v>0.62119341990381338</v>
      </c>
      <c r="F27" s="6">
        <f t="shared" si="2"/>
        <v>0.73276381582386674</v>
      </c>
      <c r="G27">
        <f t="shared" si="3"/>
        <v>1.8478101538152436E-2</v>
      </c>
    </row>
    <row r="28" spans="1:7" x14ac:dyDescent="0.25">
      <c r="A28">
        <v>70</v>
      </c>
      <c r="B28">
        <v>1</v>
      </c>
      <c r="C28">
        <f t="shared" si="4"/>
        <v>26</v>
      </c>
      <c r="D28">
        <f t="shared" si="0"/>
        <v>0.74285714285714288</v>
      </c>
      <c r="E28">
        <f t="shared" si="1"/>
        <v>0.85248884220842469</v>
      </c>
      <c r="F28" s="6">
        <f t="shared" si="2"/>
        <v>0.8030285853769098</v>
      </c>
      <c r="G28">
        <f t="shared" si="3"/>
        <v>6.0171442519766916E-2</v>
      </c>
    </row>
    <row r="29" spans="1:7" x14ac:dyDescent="0.25">
      <c r="A29">
        <v>70</v>
      </c>
      <c r="B29">
        <v>1</v>
      </c>
      <c r="C29">
        <f t="shared" si="4"/>
        <v>27</v>
      </c>
      <c r="D29">
        <f t="shared" si="0"/>
        <v>0.77142857142857146</v>
      </c>
      <c r="E29">
        <f t="shared" si="1"/>
        <v>0.85248884220842469</v>
      </c>
      <c r="F29" s="6">
        <f t="shared" si="2"/>
        <v>0.8030285853769098</v>
      </c>
      <c r="G29">
        <f t="shared" si="3"/>
        <v>3.1600013948338335E-2</v>
      </c>
    </row>
    <row r="30" spans="1:7" x14ac:dyDescent="0.25">
      <c r="A30">
        <v>70</v>
      </c>
      <c r="B30">
        <v>1</v>
      </c>
      <c r="C30">
        <f t="shared" si="4"/>
        <v>28</v>
      </c>
      <c r="D30">
        <f t="shared" si="0"/>
        <v>0.8</v>
      </c>
      <c r="E30">
        <f t="shared" si="1"/>
        <v>0.85248884220842469</v>
      </c>
      <c r="F30" s="6">
        <f t="shared" si="2"/>
        <v>0.8030285853769098</v>
      </c>
      <c r="G30">
        <f t="shared" si="3"/>
        <v>3.0285853769097537E-3</v>
      </c>
    </row>
    <row r="31" spans="1:7" x14ac:dyDescent="0.25">
      <c r="A31">
        <v>75</v>
      </c>
      <c r="B31">
        <v>1</v>
      </c>
      <c r="C31">
        <f t="shared" si="4"/>
        <v>29</v>
      </c>
      <c r="D31">
        <f t="shared" si="0"/>
        <v>0.82857142857142863</v>
      </c>
      <c r="E31">
        <f t="shared" si="1"/>
        <v>1.083784264513036</v>
      </c>
      <c r="F31" s="6">
        <f t="shared" si="2"/>
        <v>0.86076976816958617</v>
      </c>
      <c r="G31">
        <f t="shared" si="3"/>
        <v>3.2198339598157544E-2</v>
      </c>
    </row>
    <row r="32" spans="1:7" x14ac:dyDescent="0.25">
      <c r="A32">
        <v>75</v>
      </c>
      <c r="B32">
        <v>1</v>
      </c>
      <c r="C32">
        <f t="shared" si="4"/>
        <v>30</v>
      </c>
      <c r="D32">
        <f t="shared" si="0"/>
        <v>0.8571428571428571</v>
      </c>
      <c r="E32">
        <f t="shared" si="1"/>
        <v>1.083784264513036</v>
      </c>
      <c r="F32" s="6">
        <f t="shared" si="2"/>
        <v>0.86076976816958617</v>
      </c>
      <c r="G32">
        <f t="shared" si="3"/>
        <v>3.6269110267290738E-3</v>
      </c>
    </row>
    <row r="33" spans="1:7" x14ac:dyDescent="0.25">
      <c r="A33">
        <v>75</v>
      </c>
      <c r="B33">
        <v>1</v>
      </c>
      <c r="C33">
        <f t="shared" si="4"/>
        <v>31</v>
      </c>
      <c r="D33">
        <f t="shared" si="0"/>
        <v>0.88571428571428568</v>
      </c>
      <c r="E33">
        <f t="shared" si="1"/>
        <v>1.083784264513036</v>
      </c>
      <c r="F33" s="6">
        <f t="shared" si="2"/>
        <v>0.86076976816958617</v>
      </c>
      <c r="G33">
        <f t="shared" si="3"/>
        <v>2.4944517544699507E-2</v>
      </c>
    </row>
    <row r="34" spans="1:7" x14ac:dyDescent="0.25">
      <c r="A34">
        <v>75</v>
      </c>
      <c r="B34">
        <v>1</v>
      </c>
      <c r="C34">
        <f t="shared" si="4"/>
        <v>32</v>
      </c>
      <c r="D34">
        <f t="shared" si="0"/>
        <v>0.91428571428571426</v>
      </c>
      <c r="E34">
        <f t="shared" si="1"/>
        <v>1.083784264513036</v>
      </c>
      <c r="F34" s="6">
        <f t="shared" si="2"/>
        <v>0.86076976816958617</v>
      </c>
      <c r="G34">
        <f t="shared" si="3"/>
        <v>5.3515946116128088E-2</v>
      </c>
    </row>
    <row r="35" spans="1:7" x14ac:dyDescent="0.25">
      <c r="A35">
        <v>85</v>
      </c>
      <c r="B35">
        <v>1</v>
      </c>
      <c r="C35">
        <f t="shared" si="4"/>
        <v>33</v>
      </c>
      <c r="D35">
        <f t="shared" si="0"/>
        <v>0.94285714285714284</v>
      </c>
      <c r="E35">
        <f t="shared" si="1"/>
        <v>1.5463751091222586</v>
      </c>
      <c r="F35" s="6">
        <f t="shared" si="2"/>
        <v>0.93899299903452815</v>
      </c>
      <c r="G35">
        <f t="shared" si="3"/>
        <v>3.8641438226146851E-3</v>
      </c>
    </row>
    <row r="36" spans="1:7" x14ac:dyDescent="0.25">
      <c r="A36">
        <v>85</v>
      </c>
      <c r="B36">
        <v>1</v>
      </c>
      <c r="C36">
        <f t="shared" si="4"/>
        <v>34</v>
      </c>
      <c r="D36">
        <f t="shared" si="0"/>
        <v>0.97142857142857142</v>
      </c>
      <c r="E36">
        <f t="shared" si="1"/>
        <v>1.5463751091222586</v>
      </c>
      <c r="F36" s="6">
        <f t="shared" si="2"/>
        <v>0.93899299903452815</v>
      </c>
      <c r="G36">
        <f t="shared" si="3"/>
        <v>3.2435572394043266E-2</v>
      </c>
    </row>
    <row r="37" spans="1:7" x14ac:dyDescent="0.25">
      <c r="A37">
        <v>90</v>
      </c>
      <c r="B37">
        <v>1</v>
      </c>
      <c r="C37">
        <f t="shared" si="4"/>
        <v>35</v>
      </c>
      <c r="D37">
        <f t="shared" si="0"/>
        <v>1</v>
      </c>
      <c r="E37">
        <f t="shared" si="1"/>
        <v>1.7776705314268699</v>
      </c>
      <c r="F37" s="6">
        <f t="shared" si="2"/>
        <v>0.96227100885640071</v>
      </c>
      <c r="G37">
        <f t="shared" si="3"/>
        <v>3.7728991143599289E-2</v>
      </c>
    </row>
  </sheetData>
  <sortState xmlns:xlrd2="http://schemas.microsoft.com/office/spreadsheetml/2017/richdata2" ref="A3:A37">
    <sortCondition ref="A3:A37"/>
  </sortState>
  <mergeCells count="2">
    <mergeCell ref="I4:J4"/>
    <mergeCell ref="I10:J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D77F-9EF8-4715-AA22-5F2020DDE353}">
  <dimension ref="A1:J38"/>
  <sheetViews>
    <sheetView workbookViewId="0">
      <selection activeCell="J8" sqref="J8:J9"/>
    </sheetView>
  </sheetViews>
  <sheetFormatPr defaultRowHeight="15" x14ac:dyDescent="0.25"/>
  <sheetData>
    <row r="1" spans="1:10" x14ac:dyDescent="0.25">
      <c r="A1" t="s">
        <v>0</v>
      </c>
      <c r="D1" t="s">
        <v>34</v>
      </c>
    </row>
    <row r="2" spans="1:10" x14ac:dyDescent="0.25">
      <c r="A2" t="s">
        <v>2</v>
      </c>
      <c r="B2" t="s">
        <v>30</v>
      </c>
      <c r="C2" t="s">
        <v>31</v>
      </c>
      <c r="E2" t="s">
        <v>35</v>
      </c>
      <c r="F2" s="7" t="s">
        <v>36</v>
      </c>
      <c r="G2" t="s">
        <v>37</v>
      </c>
    </row>
    <row r="3" spans="1:10" x14ac:dyDescent="0.25">
      <c r="A3" s="2">
        <v>15</v>
      </c>
      <c r="B3">
        <v>1</v>
      </c>
      <c r="C3">
        <f>B3</f>
        <v>1</v>
      </c>
      <c r="D3">
        <f t="shared" ref="D3:D38" si="0">C3/$J$5</f>
        <v>2.7777777777777776E-2</v>
      </c>
      <c r="E3">
        <f t="shared" ref="E3:E38" si="1">STANDARDIZE($A3,$J$6,$J$7)</f>
        <v>-3.7227864973262905</v>
      </c>
      <c r="F3" s="6">
        <f t="shared" ref="F3:F38" si="2">NORMSDIST($E3)</f>
        <v>9.8518065174406163E-5</v>
      </c>
      <c r="G3">
        <f t="shared" ref="G3:G38" si="3">ABS($F3-$D3)</f>
        <v>2.767925971260337E-2</v>
      </c>
    </row>
    <row r="4" spans="1:10" x14ac:dyDescent="0.25">
      <c r="A4" s="2">
        <v>35</v>
      </c>
      <c r="B4">
        <v>1</v>
      </c>
      <c r="C4">
        <f t="shared" ref="C4:C38" si="4">C3+B4</f>
        <v>2</v>
      </c>
      <c r="D4">
        <f t="shared" si="0"/>
        <v>5.5555555555555552E-2</v>
      </c>
      <c r="E4">
        <f t="shared" si="1"/>
        <v>-2.57486089643767</v>
      </c>
      <c r="F4" s="6">
        <f t="shared" si="2"/>
        <v>5.0140203951110828E-3</v>
      </c>
      <c r="G4">
        <f t="shared" si="3"/>
        <v>5.0541535160444469E-2</v>
      </c>
      <c r="I4" s="19" t="s">
        <v>40</v>
      </c>
      <c r="J4" s="20"/>
    </row>
    <row r="5" spans="1:10" x14ac:dyDescent="0.25">
      <c r="A5" s="2">
        <v>50</v>
      </c>
      <c r="B5">
        <v>1</v>
      </c>
      <c r="C5">
        <f t="shared" si="4"/>
        <v>3</v>
      </c>
      <c r="D5">
        <f t="shared" si="0"/>
        <v>8.3333333333333329E-2</v>
      </c>
      <c r="E5">
        <f t="shared" si="1"/>
        <v>-1.7139166957712046</v>
      </c>
      <c r="F5" s="6">
        <f t="shared" si="2"/>
        <v>4.3272013151873095E-2</v>
      </c>
      <c r="G5">
        <f t="shared" si="3"/>
        <v>4.0061320181460233E-2</v>
      </c>
      <c r="I5" s="8" t="s">
        <v>32</v>
      </c>
      <c r="J5" s="8">
        <f>COUNT(A3:A38)</f>
        <v>36</v>
      </c>
    </row>
    <row r="6" spans="1:10" x14ac:dyDescent="0.25">
      <c r="A6" s="2">
        <v>65</v>
      </c>
      <c r="B6">
        <v>1</v>
      </c>
      <c r="C6">
        <f t="shared" si="4"/>
        <v>4</v>
      </c>
      <c r="D6">
        <f t="shared" si="0"/>
        <v>0.1111111111111111</v>
      </c>
      <c r="E6">
        <f t="shared" si="1"/>
        <v>-0.85297249510473916</v>
      </c>
      <c r="F6" s="6">
        <f t="shared" si="2"/>
        <v>0.19683727862980657</v>
      </c>
      <c r="G6">
        <f t="shared" si="3"/>
        <v>8.5726167518695467E-2</v>
      </c>
      <c r="I6" s="8" t="s">
        <v>6</v>
      </c>
      <c r="J6" s="8">
        <f>AVERAGE(A3:A38)</f>
        <v>79.861111111111114</v>
      </c>
    </row>
    <row r="7" spans="1:10" x14ac:dyDescent="0.25">
      <c r="A7" s="2">
        <v>70</v>
      </c>
      <c r="B7">
        <v>1</v>
      </c>
      <c r="C7">
        <f t="shared" si="4"/>
        <v>5</v>
      </c>
      <c r="D7">
        <f t="shared" si="0"/>
        <v>0.1388888888888889</v>
      </c>
      <c r="E7">
        <f t="shared" si="1"/>
        <v>-0.56599109488258392</v>
      </c>
      <c r="F7" s="6">
        <f t="shared" si="2"/>
        <v>0.28569991707700382</v>
      </c>
      <c r="G7">
        <f t="shared" si="3"/>
        <v>0.14681102818811492</v>
      </c>
      <c r="I7" s="8" t="s">
        <v>33</v>
      </c>
      <c r="J7" s="8">
        <f>STDEV(A3:A38)</f>
        <v>17.422731912693472</v>
      </c>
    </row>
    <row r="8" spans="1:10" x14ac:dyDescent="0.25">
      <c r="A8" s="2">
        <v>70</v>
      </c>
      <c r="B8">
        <v>1</v>
      </c>
      <c r="C8">
        <f t="shared" si="4"/>
        <v>6</v>
      </c>
      <c r="D8">
        <f t="shared" si="0"/>
        <v>0.16666666666666666</v>
      </c>
      <c r="E8">
        <f t="shared" si="1"/>
        <v>-0.56599109488258392</v>
      </c>
      <c r="F8" s="6">
        <f t="shared" si="2"/>
        <v>0.28569991707700382</v>
      </c>
      <c r="G8">
        <f t="shared" si="3"/>
        <v>0.11903325041033716</v>
      </c>
      <c r="I8" s="8" t="s">
        <v>38</v>
      </c>
      <c r="J8" s="8">
        <f>MAX(G3:G38)</f>
        <v>0.16789647019278314</v>
      </c>
    </row>
    <row r="9" spans="1:10" x14ac:dyDescent="0.25">
      <c r="A9" s="2">
        <v>70</v>
      </c>
      <c r="B9">
        <v>1</v>
      </c>
      <c r="C9">
        <f t="shared" si="4"/>
        <v>7</v>
      </c>
      <c r="D9">
        <f t="shared" si="0"/>
        <v>0.19444444444444445</v>
      </c>
      <c r="E9">
        <f t="shared" si="1"/>
        <v>-0.56599109488258392</v>
      </c>
      <c r="F9" s="6">
        <f t="shared" si="2"/>
        <v>0.28569991707700382</v>
      </c>
      <c r="G9">
        <f t="shared" si="3"/>
        <v>9.125547263255937E-2</v>
      </c>
      <c r="I9" s="8" t="s">
        <v>39</v>
      </c>
      <c r="J9" s="9">
        <f>1.36/SQRT(J5)</f>
        <v>0.22666666666666668</v>
      </c>
    </row>
    <row r="10" spans="1:10" x14ac:dyDescent="0.25">
      <c r="A10" s="2">
        <v>75</v>
      </c>
      <c r="B10">
        <v>1</v>
      </c>
      <c r="C10">
        <f t="shared" si="4"/>
        <v>8</v>
      </c>
      <c r="D10">
        <f t="shared" si="0"/>
        <v>0.22222222222222221</v>
      </c>
      <c r="E10">
        <f t="shared" si="1"/>
        <v>-0.2790096946604288</v>
      </c>
      <c r="F10" s="6">
        <f t="shared" si="2"/>
        <v>0.39011869241500535</v>
      </c>
      <c r="G10">
        <f t="shared" si="3"/>
        <v>0.16789647019278314</v>
      </c>
      <c r="I10" s="18" t="str">
        <f>IF(J8&lt;J9,"Normal","Tidak Normal")</f>
        <v>Normal</v>
      </c>
      <c r="J10" s="18"/>
    </row>
    <row r="11" spans="1:10" x14ac:dyDescent="0.25">
      <c r="A11" s="2">
        <v>75</v>
      </c>
      <c r="B11">
        <v>1</v>
      </c>
      <c r="C11">
        <f t="shared" si="4"/>
        <v>9</v>
      </c>
      <c r="D11">
        <f t="shared" si="0"/>
        <v>0.25</v>
      </c>
      <c r="E11">
        <f t="shared" si="1"/>
        <v>-0.2790096946604288</v>
      </c>
      <c r="F11" s="6">
        <f t="shared" si="2"/>
        <v>0.39011869241500535</v>
      </c>
      <c r="G11">
        <f t="shared" si="3"/>
        <v>0.14011869241500535</v>
      </c>
    </row>
    <row r="12" spans="1:10" x14ac:dyDescent="0.25">
      <c r="A12" s="2">
        <v>75</v>
      </c>
      <c r="B12">
        <v>1</v>
      </c>
      <c r="C12">
        <f t="shared" si="4"/>
        <v>10</v>
      </c>
      <c r="D12">
        <f t="shared" si="0"/>
        <v>0.27777777777777779</v>
      </c>
      <c r="E12">
        <f t="shared" si="1"/>
        <v>-0.2790096946604288</v>
      </c>
      <c r="F12" s="6">
        <f t="shared" si="2"/>
        <v>0.39011869241500535</v>
      </c>
      <c r="G12">
        <f t="shared" si="3"/>
        <v>0.11234091463722756</v>
      </c>
    </row>
    <row r="13" spans="1:10" x14ac:dyDescent="0.25">
      <c r="A13" s="2">
        <v>75</v>
      </c>
      <c r="B13">
        <v>1</v>
      </c>
      <c r="C13">
        <f t="shared" si="4"/>
        <v>11</v>
      </c>
      <c r="D13">
        <f t="shared" si="0"/>
        <v>0.30555555555555558</v>
      </c>
      <c r="E13">
        <f t="shared" si="1"/>
        <v>-0.2790096946604288</v>
      </c>
      <c r="F13" s="6">
        <f t="shared" si="2"/>
        <v>0.39011869241500535</v>
      </c>
      <c r="G13">
        <f t="shared" si="3"/>
        <v>8.4563136859449772E-2</v>
      </c>
    </row>
    <row r="14" spans="1:10" x14ac:dyDescent="0.25">
      <c r="A14" s="2">
        <v>75</v>
      </c>
      <c r="B14">
        <v>1</v>
      </c>
      <c r="C14">
        <f t="shared" si="4"/>
        <v>12</v>
      </c>
      <c r="D14">
        <f t="shared" si="0"/>
        <v>0.33333333333333331</v>
      </c>
      <c r="E14">
        <f t="shared" si="1"/>
        <v>-0.2790096946604288</v>
      </c>
      <c r="F14" s="6">
        <f t="shared" si="2"/>
        <v>0.39011869241500535</v>
      </c>
      <c r="G14">
        <f t="shared" si="3"/>
        <v>5.6785359081672038E-2</v>
      </c>
    </row>
    <row r="15" spans="1:10" x14ac:dyDescent="0.25">
      <c r="A15" s="2">
        <v>80</v>
      </c>
      <c r="B15">
        <v>1</v>
      </c>
      <c r="C15">
        <f t="shared" si="4"/>
        <v>13</v>
      </c>
      <c r="D15">
        <f t="shared" si="0"/>
        <v>0.3611111111111111</v>
      </c>
      <c r="E15">
        <f t="shared" si="1"/>
        <v>7.9717055617263503E-3</v>
      </c>
      <c r="F15" s="6">
        <f t="shared" si="2"/>
        <v>0.50318021671266555</v>
      </c>
      <c r="G15">
        <f t="shared" si="3"/>
        <v>0.14206910560155445</v>
      </c>
    </row>
    <row r="16" spans="1:10" x14ac:dyDescent="0.25">
      <c r="A16" s="2">
        <v>80</v>
      </c>
      <c r="B16">
        <v>1</v>
      </c>
      <c r="C16">
        <f t="shared" si="4"/>
        <v>14</v>
      </c>
      <c r="D16">
        <f t="shared" si="0"/>
        <v>0.3888888888888889</v>
      </c>
      <c r="E16">
        <f t="shared" si="1"/>
        <v>7.9717055617263503E-3</v>
      </c>
      <c r="F16" s="6">
        <f t="shared" si="2"/>
        <v>0.50318021671266555</v>
      </c>
      <c r="G16">
        <f t="shared" si="3"/>
        <v>0.11429132782377666</v>
      </c>
    </row>
    <row r="17" spans="1:7" x14ac:dyDescent="0.25">
      <c r="A17" s="2">
        <v>80</v>
      </c>
      <c r="B17">
        <v>1</v>
      </c>
      <c r="C17">
        <f t="shared" si="4"/>
        <v>15</v>
      </c>
      <c r="D17">
        <f t="shared" si="0"/>
        <v>0.41666666666666669</v>
      </c>
      <c r="E17">
        <f t="shared" si="1"/>
        <v>7.9717055617263503E-3</v>
      </c>
      <c r="F17" s="6">
        <f t="shared" si="2"/>
        <v>0.50318021671266555</v>
      </c>
      <c r="G17">
        <f t="shared" si="3"/>
        <v>8.6513550045998866E-2</v>
      </c>
    </row>
    <row r="18" spans="1:7" x14ac:dyDescent="0.25">
      <c r="A18" s="2">
        <v>80</v>
      </c>
      <c r="B18">
        <v>1</v>
      </c>
      <c r="C18">
        <f t="shared" si="4"/>
        <v>16</v>
      </c>
      <c r="D18">
        <f t="shared" si="0"/>
        <v>0.44444444444444442</v>
      </c>
      <c r="E18">
        <f t="shared" si="1"/>
        <v>7.9717055617263503E-3</v>
      </c>
      <c r="F18" s="6">
        <f t="shared" si="2"/>
        <v>0.50318021671266555</v>
      </c>
      <c r="G18">
        <f t="shared" si="3"/>
        <v>5.8735772268221131E-2</v>
      </c>
    </row>
    <row r="19" spans="1:7" x14ac:dyDescent="0.25">
      <c r="A19" s="2">
        <v>80</v>
      </c>
      <c r="B19">
        <v>1</v>
      </c>
      <c r="C19">
        <f t="shared" si="4"/>
        <v>17</v>
      </c>
      <c r="D19">
        <f t="shared" si="0"/>
        <v>0.47222222222222221</v>
      </c>
      <c r="E19">
        <f t="shared" si="1"/>
        <v>7.9717055617263503E-3</v>
      </c>
      <c r="F19" s="6">
        <f t="shared" si="2"/>
        <v>0.50318021671266555</v>
      </c>
      <c r="G19">
        <f t="shared" si="3"/>
        <v>3.0957994490443341E-2</v>
      </c>
    </row>
    <row r="20" spans="1:7" x14ac:dyDescent="0.25">
      <c r="A20" s="2">
        <v>80</v>
      </c>
      <c r="B20">
        <v>1</v>
      </c>
      <c r="C20">
        <f t="shared" si="4"/>
        <v>18</v>
      </c>
      <c r="D20">
        <f t="shared" si="0"/>
        <v>0.5</v>
      </c>
      <c r="E20">
        <f t="shared" si="1"/>
        <v>7.9717055617263503E-3</v>
      </c>
      <c r="F20" s="6">
        <f t="shared" si="2"/>
        <v>0.50318021671266555</v>
      </c>
      <c r="G20">
        <f t="shared" si="3"/>
        <v>3.1802167126655512E-3</v>
      </c>
    </row>
    <row r="21" spans="1:7" x14ac:dyDescent="0.25">
      <c r="A21" s="2">
        <v>85</v>
      </c>
      <c r="B21">
        <v>1</v>
      </c>
      <c r="C21">
        <f t="shared" si="4"/>
        <v>19</v>
      </c>
      <c r="D21">
        <f t="shared" si="0"/>
        <v>0.52777777777777779</v>
      </c>
      <c r="E21">
        <f t="shared" si="1"/>
        <v>0.29495310578388151</v>
      </c>
      <c r="F21" s="6">
        <f t="shared" si="2"/>
        <v>0.61598514851637698</v>
      </c>
      <c r="G21">
        <f t="shared" si="3"/>
        <v>8.8207370738599189E-2</v>
      </c>
    </row>
    <row r="22" spans="1:7" x14ac:dyDescent="0.25">
      <c r="A22" s="2">
        <v>85</v>
      </c>
      <c r="B22">
        <v>1</v>
      </c>
      <c r="C22">
        <f t="shared" si="4"/>
        <v>20</v>
      </c>
      <c r="D22">
        <f t="shared" si="0"/>
        <v>0.55555555555555558</v>
      </c>
      <c r="E22">
        <f t="shared" si="1"/>
        <v>0.29495310578388151</v>
      </c>
      <c r="F22" s="6">
        <f t="shared" si="2"/>
        <v>0.61598514851637698</v>
      </c>
      <c r="G22">
        <f t="shared" si="3"/>
        <v>6.0429592960821399E-2</v>
      </c>
    </row>
    <row r="23" spans="1:7" x14ac:dyDescent="0.25">
      <c r="A23" s="2">
        <v>85</v>
      </c>
      <c r="B23">
        <v>1</v>
      </c>
      <c r="C23">
        <f t="shared" si="4"/>
        <v>21</v>
      </c>
      <c r="D23">
        <f t="shared" si="0"/>
        <v>0.58333333333333337</v>
      </c>
      <c r="E23">
        <f t="shared" si="1"/>
        <v>0.29495310578388151</v>
      </c>
      <c r="F23" s="6">
        <f t="shared" si="2"/>
        <v>0.61598514851637698</v>
      </c>
      <c r="G23">
        <f t="shared" si="3"/>
        <v>3.2651815183043609E-2</v>
      </c>
    </row>
    <row r="24" spans="1:7" x14ac:dyDescent="0.25">
      <c r="A24" s="2">
        <v>85</v>
      </c>
      <c r="B24">
        <v>1</v>
      </c>
      <c r="C24">
        <f t="shared" si="4"/>
        <v>22</v>
      </c>
      <c r="D24">
        <f t="shared" si="0"/>
        <v>0.61111111111111116</v>
      </c>
      <c r="E24">
        <f t="shared" si="1"/>
        <v>0.29495310578388151</v>
      </c>
      <c r="F24" s="6">
        <f t="shared" si="2"/>
        <v>0.61598514851637698</v>
      </c>
      <c r="G24">
        <f t="shared" si="3"/>
        <v>4.8740374052658186E-3</v>
      </c>
    </row>
    <row r="25" spans="1:7" x14ac:dyDescent="0.25">
      <c r="A25" s="2">
        <v>85</v>
      </c>
      <c r="B25">
        <v>1</v>
      </c>
      <c r="C25">
        <f t="shared" si="4"/>
        <v>23</v>
      </c>
      <c r="D25">
        <f t="shared" si="0"/>
        <v>0.63888888888888884</v>
      </c>
      <c r="E25">
        <f t="shared" si="1"/>
        <v>0.29495310578388151</v>
      </c>
      <c r="F25" s="6">
        <f t="shared" si="2"/>
        <v>0.61598514851637698</v>
      </c>
      <c r="G25">
        <f t="shared" si="3"/>
        <v>2.290374037251186E-2</v>
      </c>
    </row>
    <row r="26" spans="1:7" x14ac:dyDescent="0.25">
      <c r="A26" s="2">
        <v>85</v>
      </c>
      <c r="B26">
        <v>1</v>
      </c>
      <c r="C26">
        <f t="shared" si="4"/>
        <v>24</v>
      </c>
      <c r="D26">
        <f t="shared" si="0"/>
        <v>0.66666666666666663</v>
      </c>
      <c r="E26">
        <f t="shared" si="1"/>
        <v>0.29495310578388151</v>
      </c>
      <c r="F26" s="6">
        <f t="shared" si="2"/>
        <v>0.61598514851637698</v>
      </c>
      <c r="G26">
        <f t="shared" si="3"/>
        <v>5.0681518150289651E-2</v>
      </c>
    </row>
    <row r="27" spans="1:7" x14ac:dyDescent="0.25">
      <c r="A27" s="2">
        <v>90</v>
      </c>
      <c r="B27">
        <v>1</v>
      </c>
      <c r="C27">
        <f t="shared" si="4"/>
        <v>25</v>
      </c>
      <c r="D27">
        <f t="shared" si="0"/>
        <v>0.69444444444444442</v>
      </c>
      <c r="E27">
        <f t="shared" si="1"/>
        <v>0.58193450600603669</v>
      </c>
      <c r="F27" s="6">
        <f t="shared" si="2"/>
        <v>0.71969460152661713</v>
      </c>
      <c r="G27">
        <f t="shared" si="3"/>
        <v>2.5250157082172708E-2</v>
      </c>
    </row>
    <row r="28" spans="1:7" x14ac:dyDescent="0.25">
      <c r="A28" s="2">
        <v>90</v>
      </c>
      <c r="B28">
        <v>1</v>
      </c>
      <c r="C28">
        <f t="shared" si="4"/>
        <v>26</v>
      </c>
      <c r="D28">
        <f t="shared" si="0"/>
        <v>0.72222222222222221</v>
      </c>
      <c r="E28">
        <f t="shared" si="1"/>
        <v>0.58193450600603669</v>
      </c>
      <c r="F28" s="6">
        <f t="shared" si="2"/>
        <v>0.71969460152661713</v>
      </c>
      <c r="G28">
        <f t="shared" si="3"/>
        <v>2.5276206956050817E-3</v>
      </c>
    </row>
    <row r="29" spans="1:7" x14ac:dyDescent="0.25">
      <c r="A29" s="2">
        <v>90</v>
      </c>
      <c r="B29">
        <v>1</v>
      </c>
      <c r="C29">
        <f t="shared" si="4"/>
        <v>27</v>
      </c>
      <c r="D29">
        <f t="shared" si="0"/>
        <v>0.75</v>
      </c>
      <c r="E29">
        <f t="shared" si="1"/>
        <v>0.58193450600603669</v>
      </c>
      <c r="F29" s="6">
        <f t="shared" si="2"/>
        <v>0.71969460152661713</v>
      </c>
      <c r="G29">
        <f t="shared" si="3"/>
        <v>3.0305398473382872E-2</v>
      </c>
    </row>
    <row r="30" spans="1:7" x14ac:dyDescent="0.25">
      <c r="A30" s="2">
        <v>95</v>
      </c>
      <c r="B30">
        <v>1</v>
      </c>
      <c r="C30">
        <f t="shared" si="4"/>
        <v>28</v>
      </c>
      <c r="D30">
        <f t="shared" si="0"/>
        <v>0.77777777777777779</v>
      </c>
      <c r="E30">
        <f t="shared" si="1"/>
        <v>0.86891590622819181</v>
      </c>
      <c r="F30" s="6">
        <f t="shared" si="2"/>
        <v>0.80755343563186888</v>
      </c>
      <c r="G30">
        <f t="shared" si="3"/>
        <v>2.9775657854091087E-2</v>
      </c>
    </row>
    <row r="31" spans="1:7" x14ac:dyDescent="0.25">
      <c r="A31" s="2">
        <v>95</v>
      </c>
      <c r="B31">
        <v>1</v>
      </c>
      <c r="C31">
        <f t="shared" si="4"/>
        <v>29</v>
      </c>
      <c r="D31">
        <f t="shared" si="0"/>
        <v>0.80555555555555558</v>
      </c>
      <c r="E31">
        <f t="shared" si="1"/>
        <v>0.86891590622819181</v>
      </c>
      <c r="F31" s="6">
        <f t="shared" si="2"/>
        <v>0.80755343563186888</v>
      </c>
      <c r="G31">
        <f t="shared" si="3"/>
        <v>1.9978800763132964E-3</v>
      </c>
    </row>
    <row r="32" spans="1:7" x14ac:dyDescent="0.25">
      <c r="A32" s="2">
        <v>95</v>
      </c>
      <c r="B32">
        <v>1</v>
      </c>
      <c r="C32">
        <f t="shared" si="4"/>
        <v>30</v>
      </c>
      <c r="D32">
        <f t="shared" si="0"/>
        <v>0.83333333333333337</v>
      </c>
      <c r="E32">
        <f t="shared" si="1"/>
        <v>0.86891590622819181</v>
      </c>
      <c r="F32" s="6">
        <f t="shared" si="2"/>
        <v>0.80755343563186888</v>
      </c>
      <c r="G32">
        <f t="shared" si="3"/>
        <v>2.5779897701464494E-2</v>
      </c>
    </row>
    <row r="33" spans="1:7" x14ac:dyDescent="0.25">
      <c r="A33" s="2">
        <v>95</v>
      </c>
      <c r="B33">
        <v>1</v>
      </c>
      <c r="C33">
        <f t="shared" si="4"/>
        <v>31</v>
      </c>
      <c r="D33">
        <f t="shared" si="0"/>
        <v>0.86111111111111116</v>
      </c>
      <c r="E33">
        <f t="shared" si="1"/>
        <v>0.86891590622819181</v>
      </c>
      <c r="F33" s="6">
        <f t="shared" si="2"/>
        <v>0.80755343563186888</v>
      </c>
      <c r="G33">
        <f t="shared" si="3"/>
        <v>5.3557675479242284E-2</v>
      </c>
    </row>
    <row r="34" spans="1:7" x14ac:dyDescent="0.25">
      <c r="A34" s="2">
        <v>95</v>
      </c>
      <c r="B34">
        <v>1</v>
      </c>
      <c r="C34">
        <f t="shared" si="4"/>
        <v>32</v>
      </c>
      <c r="D34">
        <f t="shared" si="0"/>
        <v>0.88888888888888884</v>
      </c>
      <c r="E34">
        <f t="shared" si="1"/>
        <v>0.86891590622819181</v>
      </c>
      <c r="F34" s="6">
        <f t="shared" si="2"/>
        <v>0.80755343563186888</v>
      </c>
      <c r="G34">
        <f t="shared" si="3"/>
        <v>8.1335453257019963E-2</v>
      </c>
    </row>
    <row r="35" spans="1:7" x14ac:dyDescent="0.25">
      <c r="A35" s="2">
        <v>95</v>
      </c>
      <c r="B35">
        <v>1</v>
      </c>
      <c r="C35">
        <f t="shared" si="4"/>
        <v>33</v>
      </c>
      <c r="D35">
        <f t="shared" si="0"/>
        <v>0.91666666666666663</v>
      </c>
      <c r="E35">
        <f t="shared" si="1"/>
        <v>0.86891590622819181</v>
      </c>
      <c r="F35" s="6">
        <f t="shared" si="2"/>
        <v>0.80755343563186888</v>
      </c>
      <c r="G35">
        <f t="shared" si="3"/>
        <v>0.10911323103479775</v>
      </c>
    </row>
    <row r="36" spans="1:7" x14ac:dyDescent="0.25">
      <c r="A36" s="2">
        <v>95</v>
      </c>
      <c r="B36">
        <v>1</v>
      </c>
      <c r="C36">
        <f t="shared" si="4"/>
        <v>34</v>
      </c>
      <c r="D36">
        <f t="shared" si="0"/>
        <v>0.94444444444444442</v>
      </c>
      <c r="E36">
        <f t="shared" si="1"/>
        <v>0.86891590622819181</v>
      </c>
      <c r="F36" s="6">
        <f t="shared" si="2"/>
        <v>0.80755343563186888</v>
      </c>
      <c r="G36">
        <f t="shared" si="3"/>
        <v>0.13689100881257554</v>
      </c>
    </row>
    <row r="37" spans="1:7" x14ac:dyDescent="0.25">
      <c r="A37" s="2">
        <v>100</v>
      </c>
      <c r="B37">
        <v>1</v>
      </c>
      <c r="C37">
        <f t="shared" si="4"/>
        <v>35</v>
      </c>
      <c r="D37">
        <f t="shared" si="0"/>
        <v>0.97222222222222221</v>
      </c>
      <c r="E37">
        <f t="shared" si="1"/>
        <v>1.1558973064503471</v>
      </c>
      <c r="F37" s="6">
        <f t="shared" si="2"/>
        <v>0.87613841773286494</v>
      </c>
      <c r="G37">
        <f t="shared" si="3"/>
        <v>9.6083804489357272E-2</v>
      </c>
    </row>
    <row r="38" spans="1:7" x14ac:dyDescent="0.25">
      <c r="A38" s="2">
        <v>100</v>
      </c>
      <c r="B38">
        <v>1</v>
      </c>
      <c r="C38">
        <f t="shared" si="4"/>
        <v>36</v>
      </c>
      <c r="D38">
        <f t="shared" si="0"/>
        <v>1</v>
      </c>
      <c r="E38">
        <f t="shared" si="1"/>
        <v>1.1558973064503471</v>
      </c>
      <c r="F38" s="6">
        <f t="shared" si="2"/>
        <v>0.87613841773286494</v>
      </c>
      <c r="G38">
        <f t="shared" si="3"/>
        <v>0.12386158226713506</v>
      </c>
    </row>
  </sheetData>
  <sortState xmlns:xlrd2="http://schemas.microsoft.com/office/spreadsheetml/2017/richdata2" ref="A3:A38">
    <sortCondition ref="A3:A38"/>
  </sortState>
  <mergeCells count="2">
    <mergeCell ref="I4:J4"/>
    <mergeCell ref="I10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Anava</vt:lpstr>
      <vt:lpstr>uji t HxXB</vt:lpstr>
      <vt:lpstr>Uji t GxXB</vt:lpstr>
      <vt:lpstr>DATA </vt:lpstr>
      <vt:lpstr>norm R3G </vt:lpstr>
      <vt:lpstr>uji t HxG </vt:lpstr>
      <vt:lpstr>norm X3B</vt:lpstr>
      <vt:lpstr>norm R3H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2021-01-25T04:23:23Z</dcterms:created>
  <dcterms:modified xsi:type="dcterms:W3CDTF">2021-03-02T09:20:11Z</dcterms:modified>
</cp:coreProperties>
</file>